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ropbox\QPDs\The Metalog Distribution\Website\Excel Workbooks\"/>
    </mc:Choice>
  </mc:AlternateContent>
  <xr:revisionPtr revIDLastSave="0" documentId="13_ncr:1_{D36824B6-9D46-42CB-830E-338FC883B4E2}" xr6:coauthVersionLast="45" xr6:coauthVersionMax="45" xr10:uidLastSave="{00000000-0000-0000-0000-000000000000}"/>
  <bookViews>
    <workbookView xWindow="1305" yWindow="435" windowWidth="22065" windowHeight="21375" xr2:uid="{46A6558E-6F04-49E4-8888-B6C53E180396}"/>
  </bookViews>
  <sheets>
    <sheet name="SPT metalog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8" i="1" l="1"/>
  <c r="O148" i="1"/>
  <c r="P35" i="1" s="1"/>
  <c r="Q147" i="1"/>
  <c r="P34" i="1" s="1"/>
  <c r="P147" i="1"/>
  <c r="P33" i="1" s="1"/>
  <c r="O147" i="1"/>
  <c r="Q146" i="1"/>
  <c r="P146" i="1"/>
  <c r="O35" i="1" s="1"/>
  <c r="Q145" i="1"/>
  <c r="O145" i="1"/>
  <c r="Q28" i="1" s="1"/>
  <c r="M29" i="1"/>
  <c r="L29" i="1" s="1"/>
  <c r="P145" i="1" s="1"/>
  <c r="C29" i="1" a="1"/>
  <c r="C29" i="1" s="1"/>
  <c r="M28" i="1"/>
  <c r="L28" i="1" s="1"/>
  <c r="C28" i="1" a="1"/>
  <c r="C28" i="1" s="1"/>
  <c r="Q148" i="1" l="1"/>
  <c r="O135" i="1" s="1"/>
  <c r="P28" i="1"/>
  <c r="P36" i="1"/>
  <c r="O36" i="1"/>
  <c r="P32" i="1"/>
  <c r="O33" i="1"/>
  <c r="O84" i="1"/>
  <c r="P84" i="1" s="1"/>
  <c r="O32" i="1"/>
  <c r="O139" i="1"/>
  <c r="Q139" i="1" s="1"/>
  <c r="O83" i="1" l="1"/>
  <c r="Q83" i="1" s="1"/>
  <c r="O143" i="1"/>
  <c r="P143" i="1" s="1"/>
  <c r="Q135" i="1"/>
  <c r="O130" i="1"/>
  <c r="Q130" i="1" s="1"/>
  <c r="O77" i="1"/>
  <c r="P77" i="1" s="1"/>
  <c r="P38" i="1"/>
  <c r="O114" i="1"/>
  <c r="Q114" i="1" s="1"/>
  <c r="O110" i="1"/>
  <c r="P110" i="1" s="1"/>
  <c r="O119" i="1"/>
  <c r="P119" i="1" s="1"/>
  <c r="O102" i="1"/>
  <c r="O50" i="1"/>
  <c r="Q50" i="1" s="1"/>
  <c r="P144" i="1"/>
  <c r="O92" i="1"/>
  <c r="P92" i="1" s="1"/>
  <c r="O136" i="1"/>
  <c r="P136" i="1" s="1"/>
  <c r="O133" i="1"/>
  <c r="P133" i="1" s="1"/>
  <c r="Q38" i="1"/>
  <c r="O86" i="1"/>
  <c r="O67" i="1"/>
  <c r="Q67" i="1" s="1"/>
  <c r="O61" i="1"/>
  <c r="P61" i="1" s="1"/>
  <c r="O132" i="1"/>
  <c r="Q132" i="1" s="1"/>
  <c r="O68" i="1"/>
  <c r="P68" i="1" s="1"/>
  <c r="O98" i="1"/>
  <c r="Q98" i="1" s="1"/>
  <c r="O97" i="1"/>
  <c r="Q97" i="1" s="1"/>
  <c r="O71" i="1"/>
  <c r="P71" i="1" s="1"/>
  <c r="O87" i="1"/>
  <c r="P87" i="1" s="1"/>
  <c r="O142" i="1"/>
  <c r="P142" i="1" s="1"/>
  <c r="O78" i="1"/>
  <c r="O115" i="1"/>
  <c r="Q115" i="1" s="1"/>
  <c r="O59" i="1"/>
  <c r="Q59" i="1" s="1"/>
  <c r="O109" i="1"/>
  <c r="P109" i="1" s="1"/>
  <c r="O53" i="1"/>
  <c r="P53" i="1" s="1"/>
  <c r="O124" i="1"/>
  <c r="Q124" i="1" s="1"/>
  <c r="O60" i="1"/>
  <c r="P60" i="1" s="1"/>
  <c r="O90" i="1"/>
  <c r="Q90" i="1" s="1"/>
  <c r="O81" i="1"/>
  <c r="Q81" i="1" s="1"/>
  <c r="O45" i="1"/>
  <c r="P45" i="1" s="1"/>
  <c r="O75" i="1"/>
  <c r="Q75" i="1" s="1"/>
  <c r="O144" i="1"/>
  <c r="O76" i="1"/>
  <c r="P76" i="1" s="1"/>
  <c r="O106" i="1"/>
  <c r="Q106" i="1" s="1"/>
  <c r="O113" i="1"/>
  <c r="Q113" i="1" s="1"/>
  <c r="O42" i="1"/>
  <c r="Q42" i="1" s="1"/>
  <c r="O123" i="1"/>
  <c r="Q123" i="1" s="1"/>
  <c r="O117" i="1"/>
  <c r="P117" i="1" s="1"/>
  <c r="O134" i="1"/>
  <c r="P134" i="1" s="1"/>
  <c r="O70" i="1"/>
  <c r="Q70" i="1" s="1"/>
  <c r="O107" i="1"/>
  <c r="Q107" i="1" s="1"/>
  <c r="O101" i="1"/>
  <c r="P101" i="1" s="1"/>
  <c r="O116" i="1"/>
  <c r="O54" i="1"/>
  <c r="P54" i="1" s="1"/>
  <c r="O82" i="1"/>
  <c r="O73" i="1"/>
  <c r="Q73" i="1" s="1"/>
  <c r="O103" i="1"/>
  <c r="P103" i="1" s="1"/>
  <c r="Q144" i="1"/>
  <c r="O140" i="1"/>
  <c r="P140" i="1" s="1"/>
  <c r="O99" i="1"/>
  <c r="Q99" i="1" s="1"/>
  <c r="O43" i="1"/>
  <c r="Q43" i="1" s="1"/>
  <c r="O94" i="1"/>
  <c r="O125" i="1"/>
  <c r="P125" i="1" s="1"/>
  <c r="O69" i="1"/>
  <c r="P69" i="1" s="1"/>
  <c r="O126" i="1"/>
  <c r="P126" i="1" s="1"/>
  <c r="O62" i="1"/>
  <c r="P62" i="1" s="1"/>
  <c r="O93" i="1"/>
  <c r="P93" i="1" s="1"/>
  <c r="P135" i="1"/>
  <c r="O108" i="1"/>
  <c r="Q108" i="1" s="1"/>
  <c r="O48" i="1"/>
  <c r="P48" i="1" s="1"/>
  <c r="O74" i="1"/>
  <c r="Q74" i="1" s="1"/>
  <c r="O65" i="1"/>
  <c r="Q65" i="1" s="1"/>
  <c r="O49" i="1"/>
  <c r="Q49" i="1" s="1"/>
  <c r="O118" i="1"/>
  <c r="P118" i="1" s="1"/>
  <c r="O91" i="1"/>
  <c r="Q91" i="1" s="1"/>
  <c r="O141" i="1"/>
  <c r="P141" i="1" s="1"/>
  <c r="O85" i="1"/>
  <c r="P85" i="1" s="1"/>
  <c r="O127" i="1"/>
  <c r="P127" i="1" s="1"/>
  <c r="O100" i="1"/>
  <c r="Q100" i="1" s="1"/>
  <c r="O39" i="1"/>
  <c r="P39" i="1" s="1"/>
  <c r="O58" i="1"/>
  <c r="Q58" i="1" s="1"/>
  <c r="O47" i="1"/>
  <c r="P47" i="1" s="1"/>
  <c r="O137" i="1"/>
  <c r="Q137" i="1" s="1"/>
  <c r="O72" i="1"/>
  <c r="P72" i="1" s="1"/>
  <c r="O131" i="1"/>
  <c r="Q131" i="1" s="1"/>
  <c r="O88" i="1"/>
  <c r="O89" i="1"/>
  <c r="Q89" i="1" s="1"/>
  <c r="O56" i="1"/>
  <c r="P56" i="1" s="1"/>
  <c r="O55" i="1"/>
  <c r="P55" i="1" s="1"/>
  <c r="O120" i="1"/>
  <c r="O112" i="1"/>
  <c r="P112" i="1" s="1"/>
  <c r="O138" i="1"/>
  <c r="Q138" i="1" s="1"/>
  <c r="O46" i="1"/>
  <c r="P46" i="1" s="1"/>
  <c r="O38" i="1"/>
  <c r="O79" i="1"/>
  <c r="Q79" i="1" s="1"/>
  <c r="O111" i="1"/>
  <c r="Q111" i="1" s="1"/>
  <c r="O104" i="1"/>
  <c r="Q60" i="1"/>
  <c r="O122" i="1"/>
  <c r="O57" i="1"/>
  <c r="O41" i="1"/>
  <c r="O96" i="1"/>
  <c r="O129" i="1"/>
  <c r="O121" i="1"/>
  <c r="O64" i="1"/>
  <c r="P43" i="1"/>
  <c r="O63" i="1"/>
  <c r="O95" i="1"/>
  <c r="O51" i="1"/>
  <c r="P98" i="1"/>
  <c r="O66" i="1"/>
  <c r="Q66" i="1" s="1"/>
  <c r="O105" i="1"/>
  <c r="O44" i="1"/>
  <c r="O128" i="1"/>
  <c r="O40" i="1"/>
  <c r="O52" i="1"/>
  <c r="P52" i="1" s="1"/>
  <c r="O80" i="1"/>
  <c r="P67" i="1"/>
  <c r="P113" i="1"/>
  <c r="Q85" i="1"/>
  <c r="Q54" i="1"/>
  <c r="Q55" i="1"/>
  <c r="Q136" i="1"/>
  <c r="P131" i="1"/>
  <c r="P90" i="1"/>
  <c r="Q87" i="1"/>
  <c r="P81" i="1"/>
  <c r="P108" i="1"/>
  <c r="Q61" i="1"/>
  <c r="Q46" i="1"/>
  <c r="P83" i="1"/>
  <c r="Q125" i="1"/>
  <c r="Q119" i="1"/>
  <c r="Q47" i="1"/>
  <c r="P58" i="1"/>
  <c r="Q77" i="1"/>
  <c r="P130" i="1"/>
  <c r="P123" i="1"/>
  <c r="Q127" i="1"/>
  <c r="Q92" i="1"/>
  <c r="Q143" i="1"/>
  <c r="Q84" i="1"/>
  <c r="P74" i="1"/>
  <c r="P50" i="1"/>
  <c r="P139" i="1"/>
  <c r="Q102" i="1"/>
  <c r="P102" i="1"/>
  <c r="Q94" i="1"/>
  <c r="P94" i="1"/>
  <c r="Q78" i="1"/>
  <c r="P78" i="1"/>
  <c r="Q86" i="1"/>
  <c r="P86" i="1"/>
  <c r="Q142" i="1"/>
  <c r="Q141" i="1" l="1"/>
  <c r="P97" i="1"/>
  <c r="Q93" i="1"/>
  <c r="Q110" i="1"/>
  <c r="Q140" i="1"/>
  <c r="Q53" i="1"/>
  <c r="Q133" i="1"/>
  <c r="Q76" i="1"/>
  <c r="P138" i="1"/>
  <c r="P114" i="1"/>
  <c r="P107" i="1"/>
  <c r="Q101" i="1"/>
  <c r="Q48" i="1"/>
  <c r="Q72" i="1"/>
  <c r="P99" i="1"/>
  <c r="Q112" i="1"/>
  <c r="P91" i="1"/>
  <c r="Q69" i="1"/>
  <c r="P65" i="1"/>
  <c r="P73" i="1"/>
  <c r="P132" i="1"/>
  <c r="Q45" i="1"/>
  <c r="P100" i="1"/>
  <c r="Q117" i="1"/>
  <c r="P115" i="1"/>
  <c r="Q68" i="1"/>
  <c r="Q56" i="1"/>
  <c r="Q134" i="1"/>
  <c r="P111" i="1"/>
  <c r="Q118" i="1"/>
  <c r="Q109" i="1"/>
  <c r="P59" i="1"/>
  <c r="Q62" i="1"/>
  <c r="P70" i="1"/>
  <c r="P75" i="1"/>
  <c r="Q103" i="1"/>
  <c r="P89" i="1"/>
  <c r="P106" i="1"/>
  <c r="Q88" i="1"/>
  <c r="P88" i="1"/>
  <c r="Q82" i="1"/>
  <c r="P82" i="1"/>
  <c r="Q126" i="1"/>
  <c r="P79" i="1"/>
  <c r="P124" i="1"/>
  <c r="Q116" i="1"/>
  <c r="P116" i="1"/>
  <c r="Q39" i="1"/>
  <c r="Q71" i="1"/>
  <c r="P42" i="1"/>
  <c r="P137" i="1"/>
  <c r="P49" i="1"/>
  <c r="P66" i="1"/>
  <c r="Q44" i="1"/>
  <c r="P44" i="1"/>
  <c r="Q57" i="1"/>
  <c r="P57" i="1"/>
  <c r="Q105" i="1"/>
  <c r="P105" i="1"/>
  <c r="Q122" i="1"/>
  <c r="P122" i="1"/>
  <c r="Q64" i="1"/>
  <c r="P64" i="1"/>
  <c r="P104" i="1"/>
  <c r="Q104" i="1"/>
  <c r="Q80" i="1"/>
  <c r="P80" i="1"/>
  <c r="Q51" i="1"/>
  <c r="P51" i="1"/>
  <c r="Q121" i="1"/>
  <c r="P121" i="1"/>
  <c r="P120" i="1"/>
  <c r="Q120" i="1"/>
  <c r="P95" i="1"/>
  <c r="Q95" i="1"/>
  <c r="Q129" i="1"/>
  <c r="P129" i="1"/>
  <c r="Q40" i="1"/>
  <c r="P40" i="1"/>
  <c r="P63" i="1"/>
  <c r="Q63" i="1"/>
  <c r="Q96" i="1"/>
  <c r="P96" i="1"/>
  <c r="Q52" i="1"/>
  <c r="Q128" i="1"/>
  <c r="P128" i="1"/>
  <c r="Q41" i="1"/>
  <c r="P4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<sst xmlns="http://schemas.openxmlformats.org/spreadsheetml/2006/main" count="33" uniqueCount="33">
  <si>
    <t>SPT metalog distributions. Prepared by Thomas Keelin, October, 2020.</t>
  </si>
  <si>
    <t>To generate SPT metalog distributions, fill in reuqired inputs like the examples in rows 28-29.  (u, sl, su, b) are unbounded, semi-bounded low, semi-bounded high, and bounded respectively. "low" and "high" correspond to "low prob" and "1-low prob" respectively. To display distribution, enter its number into C26. To simulate, enter a random number such as RAND() for "prob y" in column K. To add more variables, copy B29:M29 and paste into cells immediately below. This worksheet contains no macros or named ranges. It may be safely copied into other Excel workbooks while retaining its full functionality. This workbook is licensed under the Creative Commons Attribution 4.0. International License, CC-BY. So long as you provide attribution to Thomas Keelin, you may copy it, make derivative works, and use it freely, including for commercial purposes. While we believe all calculations are correct, we assume no liability for errors.</t>
  </si>
  <si>
    <t>light yellow: required inputs</t>
  </si>
  <si>
    <t>light blue: optional inputs</t>
  </si>
  <si>
    <t>light green: do not modify cell contents</t>
  </si>
  <si>
    <t>display variable</t>
  </si>
  <si>
    <t>SPT metalog distributions</t>
  </si>
  <si>
    <t>variable name</t>
  </si>
  <si>
    <t>no.</t>
  </si>
  <si>
    <r>
      <t xml:space="preserve">boundedness </t>
    </r>
    <r>
      <rPr>
        <i/>
        <sz val="9"/>
        <color theme="1"/>
        <rFont val="Calibri"/>
        <family val="2"/>
        <scheme val="minor"/>
      </rPr>
      <t>(u, sl, su, b)</t>
    </r>
  </si>
  <si>
    <t>low prob</t>
  </si>
  <si>
    <t>lower bnd</t>
  </si>
  <si>
    <t>low</t>
  </si>
  <si>
    <t>median</t>
  </si>
  <si>
    <t>high</t>
  </si>
  <si>
    <t>upper bnd</t>
  </si>
  <si>
    <t>prob y</t>
  </si>
  <si>
    <t>CDF x</t>
  </si>
  <si>
    <t>message</t>
  </si>
  <si>
    <t>market size</t>
  </si>
  <si>
    <t>sl</t>
  </si>
  <si>
    <t>market share (%)</t>
  </si>
  <si>
    <t>chart data</t>
  </si>
  <si>
    <t>titles</t>
  </si>
  <si>
    <t>probability</t>
  </si>
  <si>
    <t>CDF</t>
  </si>
  <si>
    <t>PDF</t>
  </si>
  <si>
    <t>input data</t>
  </si>
  <si>
    <t>on=1,off=0 -&gt;</t>
  </si>
  <si>
    <t xml:space="preserve"> </t>
  </si>
  <si>
    <t>.</t>
  </si>
  <si>
    <t>cumulative and density data</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</si>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</sst>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1"/>
      <color theme="1"/>
      <name val="Calibri"/>
      <family val="2"/>
      <scheme val="minor"/>
    </font>
    <font>
      <sz val="10"/>
      <color theme="1"/>
      <name val="Calibri"/>
      <family val="2"/>
      <scheme val="minor"/>
    </font>
    <font>
      <sz val="9"/>
      <color theme="1"/>
      <name val="Calibri"/>
      <family val="2"/>
      <scheme val="minor"/>
    </font>
    <font>
      <sz val="11"/>
      <color rgb="FF000000"/>
      <name val="Calibri"/>
      <family val="2"/>
      <scheme val="minor"/>
    </font>
    <font>
      <u/>
      <sz val="11"/>
      <color theme="10"/>
      <name val="Calibri"/>
      <family val="2"/>
      <scheme val="minor"/>
    </font>
    <font>
      <i/>
      <u/>
      <sz val="9"/>
      <color theme="10"/>
      <name val="Calibri"/>
      <family val="2"/>
      <scheme val="minor"/>
    </font>
    <font>
      <i/>
      <sz val="9"/>
      <color theme="1"/>
      <name val="Calibri"/>
      <family val="2"/>
      <scheme val="minor"/>
    </font>
    <font>
      <sz val="11"/>
      <name val="Calibri"/>
      <family val="2"/>
      <scheme val="minor"/>
    </font>
    <font>
      <sz val="8"/>
      <color theme="0" tint="-0.249977111117893"/>
      <name val="Calibri"/>
      <family val="2"/>
      <scheme val="minor"/>
    </font>
    <font>
      <sz val="11"/>
      <color theme="0" tint="-0.499984740745262"/>
      <name val="Calibri"/>
      <family val="2"/>
      <scheme val="minor"/>
    </font>
    <font>
      <b/>
      <sz val="11"/>
      <color theme="0" tint="-0.499984740745262"/>
      <name val="Calibri"/>
      <family val="2"/>
      <scheme val="minor"/>
    </font>
    <font>
      <sz val="9"/>
      <color theme="0" tint="-0.499984740745262"/>
      <name val="Calibri"/>
      <family val="2"/>
      <scheme val="minor"/>
    </font>
  </fonts>
  <fills count="5">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s>
  <borders count="14">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74">
    <xf numFmtId="0" fontId="0" fillId="0" borderId="0" xfId="0"/>
    <xf numFmtId="0" fontId="1" fillId="0" borderId="0" xfId="0" applyFont="1"/>
    <xf numFmtId="0" fontId="0" fillId="2" borderId="1" xfId="0" applyFill="1" applyBorder="1" applyAlignment="1">
      <alignment horizontal="centerContinuous"/>
    </xf>
    <xf numFmtId="0" fontId="0" fillId="2" borderId="2" xfId="0" applyFill="1" applyBorder="1" applyAlignment="1">
      <alignment horizontal="centerContinuous"/>
    </xf>
    <xf numFmtId="0" fontId="0" fillId="2" borderId="3" xfId="0" applyFill="1" applyBorder="1" applyAlignment="1">
      <alignment horizontal="centerContinuous"/>
    </xf>
    <xf numFmtId="0" fontId="0" fillId="2" borderId="4" xfId="0" applyFill="1" applyBorder="1" applyAlignment="1">
      <alignment horizontal="centerContinuous"/>
    </xf>
    <xf numFmtId="0" fontId="0" fillId="2" borderId="8" xfId="0" applyFill="1" applyBorder="1" applyAlignment="1">
      <alignment horizontal="centerContinuous"/>
    </xf>
    <xf numFmtId="0" fontId="0" fillId="3" borderId="8" xfId="0" applyFill="1" applyBorder="1" applyAlignment="1">
      <alignment horizontal="centerContinuous"/>
    </xf>
    <xf numFmtId="0" fontId="0" fillId="3" borderId="9" xfId="0" applyFill="1" applyBorder="1" applyAlignment="1">
      <alignment horizontal="centerContinuous"/>
    </xf>
    <xf numFmtId="0" fontId="0" fillId="4" borderId="11" xfId="0" applyFill="1" applyBorder="1" applyAlignment="1">
      <alignment horizontal="centerContinuous"/>
    </xf>
    <xf numFmtId="0" fontId="0" fillId="4" borderId="3" xfId="0" applyFill="1" applyBorder="1" applyAlignment="1">
      <alignment horizontal="centerContinuous"/>
    </xf>
    <xf numFmtId="0" fontId="0" fillId="2" borderId="12" xfId="0" applyFill="1" applyBorder="1" applyAlignment="1">
      <alignment horizontal="centerContinuous"/>
    </xf>
    <xf numFmtId="0" fontId="0" fillId="2" borderId="11" xfId="0" applyFill="1" applyBorder="1" applyAlignment="1">
      <alignment horizontal="center"/>
    </xf>
    <xf numFmtId="0" fontId="3" fillId="3" borderId="3" xfId="0" applyFont="1" applyFill="1" applyBorder="1" applyAlignment="1">
      <alignment horizontal="center"/>
    </xf>
    <xf numFmtId="0" fontId="1" fillId="2" borderId="2" xfId="0" applyFont="1" applyFill="1" applyBorder="1" applyAlignment="1">
      <alignment horizontal="centerContinuous"/>
    </xf>
    <xf numFmtId="0" fontId="1" fillId="2" borderId="5" xfId="0" applyFont="1" applyFill="1" applyBorder="1" applyAlignment="1">
      <alignment horizontal="centerContinuous"/>
    </xf>
    <xf numFmtId="0" fontId="5" fillId="2" borderId="6" xfId="1" applyFont="1"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vertical="center" wrapText="1"/>
    </xf>
    <xf numFmtId="0" fontId="0" fillId="2" borderId="12" xfId="0" applyFill="1" applyBorder="1" applyAlignment="1">
      <alignment horizontal="center"/>
    </xf>
    <xf numFmtId="0" fontId="0" fillId="2" borderId="2" xfId="0" applyFill="1" applyBorder="1" applyAlignment="1">
      <alignment horizontal="center"/>
    </xf>
    <xf numFmtId="0" fontId="3" fillId="3" borderId="4" xfId="0" applyFont="1" applyFill="1" applyBorder="1" applyAlignment="1">
      <alignment horizontal="center"/>
    </xf>
    <xf numFmtId="1" fontId="0" fillId="2" borderId="7" xfId="0" applyNumberFormat="1" applyFill="1" applyBorder="1" applyAlignment="1">
      <alignment horizontal="center"/>
    </xf>
    <xf numFmtId="0" fontId="0" fillId="3" borderId="4" xfId="0" applyFill="1" applyBorder="1" applyAlignment="1">
      <alignment horizontal="center"/>
    </xf>
    <xf numFmtId="2" fontId="0" fillId="3" borderId="13" xfId="0" applyNumberFormat="1" applyFill="1" applyBorder="1" applyAlignment="1">
      <alignment horizontal="center"/>
    </xf>
    <xf numFmtId="164" fontId="0" fillId="3" borderId="4" xfId="0" applyNumberFormat="1" applyFill="1" applyBorder="1" applyAlignment="1">
      <alignment horizontal="center"/>
    </xf>
    <xf numFmtId="164" fontId="3" fillId="3" borderId="0" xfId="0" applyNumberFormat="1" applyFont="1" applyFill="1" applyAlignment="1">
      <alignment horizontal="center"/>
    </xf>
    <xf numFmtId="164" fontId="3" fillId="3" borderId="7" xfId="0" applyNumberFormat="1" applyFont="1" applyFill="1" applyBorder="1" applyAlignment="1">
      <alignment horizontal="center"/>
    </xf>
    <xf numFmtId="2" fontId="0" fillId="4" borderId="0" xfId="0" applyNumberFormat="1" applyFill="1" applyAlignment="1">
      <alignment horizontal="center"/>
    </xf>
    <xf numFmtId="2" fontId="7" fillId="2" borderId="0" xfId="0" applyNumberFormat="1" applyFont="1" applyFill="1" applyAlignment="1">
      <alignment horizontal="center"/>
    </xf>
    <xf numFmtId="0" fontId="2" fillId="2" borderId="13" xfId="0" applyFont="1" applyFill="1" applyBorder="1" applyAlignment="1">
      <alignment horizontal="center" vertical="center" wrapText="1"/>
    </xf>
    <xf numFmtId="0" fontId="0" fillId="2" borderId="11" xfId="0" applyFill="1" applyBorder="1" applyAlignment="1">
      <alignment horizontal="centerContinuous"/>
    </xf>
    <xf numFmtId="0" fontId="1" fillId="2" borderId="1" xfId="0" applyFont="1" applyFill="1" applyBorder="1" applyAlignment="1">
      <alignment horizontal="centerContinuous"/>
    </xf>
    <xf numFmtId="0" fontId="1" fillId="2" borderId="0" xfId="0" applyFont="1" applyFill="1" applyAlignment="1">
      <alignment horizontal="centerContinuous"/>
    </xf>
    <xf numFmtId="0" fontId="0" fillId="2" borderId="7" xfId="0" applyFill="1" applyBorder="1" applyAlignment="1">
      <alignment horizontal="centerContinuous"/>
    </xf>
    <xf numFmtId="0" fontId="0" fillId="2" borderId="4" xfId="0" applyFill="1" applyBorder="1"/>
    <xf numFmtId="0" fontId="8" fillId="4" borderId="0" xfId="0" applyFont="1" applyFill="1" applyAlignment="1">
      <alignment horizontal="left"/>
    </xf>
    <xf numFmtId="0" fontId="8" fillId="4" borderId="7" xfId="0" applyFont="1" applyFill="1" applyBorder="1" applyAlignment="1">
      <alignment horizontal="right"/>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7" xfId="0" applyFont="1" applyFill="1" applyBorder="1" applyAlignment="1">
      <alignment horizontal="center"/>
    </xf>
    <xf numFmtId="0" fontId="0" fillId="2" borderId="5" xfId="0" applyFill="1" applyBorder="1" applyAlignment="1">
      <alignment horizontal="centerContinuous"/>
    </xf>
    <xf numFmtId="0" fontId="0" fillId="2" borderId="6" xfId="0" applyFill="1" applyBorder="1" applyAlignment="1">
      <alignment horizontal="centerContinuous"/>
    </xf>
    <xf numFmtId="0" fontId="6" fillId="2" borderId="8" xfId="0" applyFont="1" applyFill="1" applyBorder="1" applyAlignment="1">
      <alignment horizontal="right"/>
    </xf>
    <xf numFmtId="0" fontId="0" fillId="4" borderId="9" xfId="0" applyFill="1" applyBorder="1" applyAlignment="1">
      <alignment horizontal="centerContinuous"/>
    </xf>
    <xf numFmtId="0" fontId="0" fillId="2" borderId="10" xfId="0" applyFill="1" applyBorder="1" applyAlignment="1">
      <alignment horizontal="centerContinuous"/>
    </xf>
    <xf numFmtId="165" fontId="0" fillId="2" borderId="4" xfId="0" applyNumberFormat="1" applyFill="1" applyBorder="1" applyAlignment="1">
      <alignment horizontal="center"/>
    </xf>
    <xf numFmtId="164" fontId="0" fillId="2" borderId="0" xfId="0" applyNumberFormat="1" applyFill="1" applyAlignment="1">
      <alignment horizontal="center"/>
    </xf>
    <xf numFmtId="165" fontId="0" fillId="2" borderId="7" xfId="0" applyNumberFormat="1" applyFill="1" applyBorder="1" applyAlignment="1">
      <alignment horizontal="center"/>
    </xf>
    <xf numFmtId="165" fontId="0" fillId="2" borderId="8" xfId="0" applyNumberFormat="1" applyFill="1" applyBorder="1" applyAlignment="1">
      <alignment horizontal="center"/>
    </xf>
    <xf numFmtId="164" fontId="0" fillId="2" borderId="9" xfId="0" applyNumberFormat="1" applyFill="1" applyBorder="1" applyAlignment="1">
      <alignment horizontal="center"/>
    </xf>
    <xf numFmtId="165" fontId="0" fillId="2" borderId="10" xfId="0" applyNumberFormat="1" applyFill="1" applyBorder="1" applyAlignment="1">
      <alignment horizontal="center"/>
    </xf>
    <xf numFmtId="165" fontId="0" fillId="2" borderId="1" xfId="0" applyNumberFormat="1" applyFill="1" applyBorder="1" applyAlignment="1">
      <alignment horizontal="center"/>
    </xf>
    <xf numFmtId="164" fontId="0" fillId="2" borderId="5" xfId="0" applyNumberFormat="1" applyFill="1" applyBorder="1" applyAlignment="1">
      <alignment horizontal="center"/>
    </xf>
    <xf numFmtId="165" fontId="0" fillId="2" borderId="6" xfId="0" applyNumberFormat="1" applyFill="1" applyBorder="1" applyAlignment="1">
      <alignment horizontal="center"/>
    </xf>
    <xf numFmtId="1" fontId="9" fillId="2" borderId="4" xfId="0" applyNumberFormat="1" applyFont="1" applyFill="1" applyBorder="1" applyAlignment="1">
      <alignment horizontal="center"/>
    </xf>
    <xf numFmtId="1" fontId="10" fillId="2" borderId="0" xfId="0" applyNumberFormat="1" applyFont="1" applyFill="1" applyAlignment="1">
      <alignment horizontal="center"/>
    </xf>
    <xf numFmtId="2" fontId="9" fillId="2" borderId="7" xfId="0" applyNumberFormat="1" applyFont="1" applyFill="1" applyBorder="1" applyAlignment="1">
      <alignment horizontal="center"/>
    </xf>
    <xf numFmtId="2" fontId="9" fillId="2" borderId="0" xfId="0" applyNumberFormat="1" applyFont="1" applyFill="1" applyAlignment="1">
      <alignment horizontal="center"/>
    </xf>
    <xf numFmtId="0" fontId="9" fillId="2" borderId="7" xfId="0" applyFont="1" applyFill="1" applyBorder="1" applyAlignment="1">
      <alignment horizontal="center"/>
    </xf>
    <xf numFmtId="0" fontId="9" fillId="2" borderId="4" xfId="0" applyFont="1" applyFill="1" applyBorder="1" applyAlignment="1">
      <alignment horizontal="center"/>
    </xf>
    <xf numFmtId="0" fontId="9" fillId="2" borderId="0" xfId="0" applyFont="1" applyFill="1" applyAlignment="1">
      <alignment horizontal="center"/>
    </xf>
    <xf numFmtId="1" fontId="9" fillId="2" borderId="7" xfId="0" applyNumberFormat="1"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11" fillId="2" borderId="10" xfId="0" applyFont="1" applyFill="1" applyBorder="1" applyAlignment="1">
      <alignment horizontal="center" vertical="center" wrapText="1"/>
    </xf>
    <xf numFmtId="0" fontId="2" fillId="2" borderId="5"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cellXfs>
  <cellStyles count="2">
    <cellStyle name="Hyperlink" xfId="1" builtinId="8"/>
    <cellStyle name="Normal" xfId="0" builtinId="0"/>
  </cellStyles>
  <dxfs count="8">
    <dxf>
      <font>
        <strike/>
        <color rgb="FFCCFFCC"/>
      </font>
    </dxf>
    <dxf>
      <font>
        <strike/>
        <color rgb="FFCCFFCC"/>
      </font>
    </dxf>
    <dxf>
      <font>
        <strike/>
        <color rgb="FFCCFFCC"/>
      </font>
      <fill>
        <patternFill>
          <bgColor rgb="FFCCFFCC"/>
        </patternFill>
      </fill>
    </dxf>
    <dxf>
      <font>
        <strike val="0"/>
        <color auto="1"/>
      </font>
      <fill>
        <patternFill>
          <bgColor rgb="FFCCFFCC"/>
        </patternFill>
      </fill>
    </dxf>
    <dxf>
      <font>
        <strike val="0"/>
        <color rgb="FFFF0000"/>
      </font>
      <fill>
        <patternFill>
          <bgColor rgb="FFFFFF00"/>
        </patternFill>
      </fill>
    </dxf>
    <dxf>
      <font>
        <strike/>
        <color rgb="FFCCFFCC"/>
      </font>
      <fill>
        <patternFill>
          <bgColor rgb="FFCCFFCC"/>
        </patternFill>
      </fill>
    </dxf>
    <dxf>
      <font>
        <strike val="0"/>
        <color auto="1"/>
      </font>
      <fill>
        <patternFill>
          <bgColor rgb="FFCCFFCC"/>
        </patternFill>
      </fill>
    </dxf>
    <dxf>
      <font>
        <strike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'SPT metalogs'!$Q$28</c:f>
          <c:strCache>
            <c:ptCount val="1"/>
            <c:pt idx="0">
              <c:v>market share (%) PDF</c:v>
            </c:pt>
          </c:strCache>
        </c:strRef>
      </c:tx>
      <c:overlay val="0"/>
      <c:txPr>
        <a:bodyPr/>
        <a:lstStyle/>
        <a:p>
          <a:pPr>
            <a:defRPr sz="1200"/>
          </a:pPr>
          <a:endParaRPr lang="en-US"/>
        </a:p>
      </c:txPr>
    </c:title>
    <c:autoTitleDeleted val="0"/>
    <c:plotArea>
      <c:layout>
        <c:manualLayout>
          <c:layoutTarget val="inner"/>
          <c:xMode val="edge"/>
          <c:yMode val="edge"/>
          <c:x val="0.12499984717749051"/>
          <c:y val="0.14424190126919068"/>
          <c:w val="0.81370813834879163"/>
          <c:h val="0.66145212753693094"/>
        </c:manualLayout>
      </c:layout>
      <c:scatterChart>
        <c:scatterStyle val="smoothMarker"/>
        <c:varyColors val="0"/>
        <c:ser>
          <c:idx val="0"/>
          <c:order val="0"/>
          <c:tx>
            <c:v>metalog pdf</c:v>
          </c:tx>
          <c:spPr>
            <a:ln w="25400"/>
          </c:spPr>
          <c:marker>
            <c:symbol val="none"/>
          </c:marker>
          <c:xVal>
            <c:numRef>
              <c:f>'SPT metalogs'!$P$38:$P$144</c:f>
              <c:numCache>
                <c:formatCode>0.0</c:formatCode>
                <c:ptCount val="107"/>
                <c:pt idx="0">
                  <c:v>0</c:v>
                </c:pt>
                <c:pt idx="1">
                  <c:v>16.100833148885275</c:v>
                </c:pt>
                <c:pt idx="2">
                  <c:v>18.927265426179183</c:v>
                </c:pt>
                <c:pt idx="3">
                  <c:v>20.880347654731384</c:v>
                </c:pt>
                <c:pt idx="4">
                  <c:v>22.397616447625733</c:v>
                </c:pt>
                <c:pt idx="5">
                  <c:v>24.551405546765153</c:v>
                </c:pt>
                <c:pt idx="6">
                  <c:v>25.857871014627921</c:v>
                </c:pt>
                <c:pt idx="7">
                  <c:v>26.805953363583363</c:v>
                </c:pt>
                <c:pt idx="8">
                  <c:v>27.555088648949983</c:v>
                </c:pt>
                <c:pt idx="9">
                  <c:v>28.177949903504604</c:v>
                </c:pt>
                <c:pt idx="10">
                  <c:v>28.713910402219437</c:v>
                </c:pt>
                <c:pt idx="11">
                  <c:v>29.186737630853106</c:v>
                </c:pt>
                <c:pt idx="12">
                  <c:v>29.611892149923378</c:v>
                </c:pt>
                <c:pt idx="13">
                  <c:v>29.999999999999996</c:v>
                </c:pt>
                <c:pt idx="14">
                  <c:v>30.358680588275689</c:v>
                </c:pt>
                <c:pt idx="15">
                  <c:v>30.693584862408091</c:v>
                </c:pt>
                <c:pt idx="16">
                  <c:v>31.009021027031345</c:v>
                </c:pt>
                <c:pt idx="17">
                  <c:v>31.308350125267975</c:v>
                </c:pt>
                <c:pt idx="18">
                  <c:v>31.594246162100887</c:v>
                </c:pt>
                <c:pt idx="19">
                  <c:v>31.868872891630463</c:v>
                </c:pt>
                <c:pt idx="20">
                  <c:v>32.134007389920257</c:v>
                </c:pt>
                <c:pt idx="21">
                  <c:v>32.391128549967561</c:v>
                </c:pt>
                <c:pt idx="22">
                  <c:v>32.64148180977773</c:v>
                </c:pt>
                <c:pt idx="23">
                  <c:v>32.886127386155195</c:v>
                </c:pt>
                <c:pt idx="24">
                  <c:v>33.125976816893569</c:v>
                </c:pt>
                <c:pt idx="25">
                  <c:v>33.361821058732716</c:v>
                </c:pt>
                <c:pt idx="26">
                  <c:v>33.594352383472895</c:v>
                </c:pt>
                <c:pt idx="27">
                  <c:v>33.82418165014532</c:v>
                </c:pt>
                <c:pt idx="28">
                  <c:v>34.051852082607404</c:v>
                </c:pt>
                <c:pt idx="29">
                  <c:v>34.277850373473335</c:v>
                </c:pt>
                <c:pt idx="30">
                  <c:v>34.502615719544238</c:v>
                </c:pt>
                <c:pt idx="31">
                  <c:v>34.726547240656323</c:v>
                </c:pt>
                <c:pt idx="32">
                  <c:v>34.950010123470022</c:v>
                </c:pt>
                <c:pt idx="33">
                  <c:v>35.173340751160367</c:v>
                </c:pt>
                <c:pt idx="34">
                  <c:v>35.396851020474763</c:v>
                </c:pt>
                <c:pt idx="35">
                  <c:v>35.620832003205216</c:v>
                </c:pt>
                <c:pt idx="36">
                  <c:v>35.845557075621329</c:v>
                </c:pt>
                <c:pt idx="37">
                  <c:v>36.071284613910557</c:v>
                </c:pt>
                <c:pt idx="38">
                  <c:v>36.298260334094536</c:v>
                </c:pt>
                <c:pt idx="39">
                  <c:v>36.526719339744766</c:v>
                </c:pt>
                <c:pt idx="40">
                  <c:v>36.756887929020557</c:v>
                </c:pt>
                <c:pt idx="41">
                  <c:v>36.98898520330269</c:v>
                </c:pt>
                <c:pt idx="42">
                  <c:v>37.223224512408066</c:v>
                </c:pt>
                <c:pt idx="43">
                  <c:v>37.459814765604449</c:v>
                </c:pt>
                <c:pt idx="44">
                  <c:v>37.698961633069359</c:v>
                </c:pt>
                <c:pt idx="45">
                  <c:v>37.94086865880454</c:v>
                </c:pt>
                <c:pt idx="46">
                  <c:v>38.185738303136006</c:v>
                </c:pt>
                <c:pt idx="47">
                  <c:v>38.433772930655479</c:v>
                </c:pt>
                <c:pt idx="48">
                  <c:v>38.685175757681392</c:v>
                </c:pt>
                <c:pt idx="49">
                  <c:v>38.940151771951705</c:v>
                </c:pt>
                <c:pt idx="50">
                  <c:v>39.198908636243559</c:v>
                </c:pt>
                <c:pt idx="51">
                  <c:v>39.46165758689844</c:v>
                </c:pt>
                <c:pt idx="52">
                  <c:v>39.728614337781877</c:v>
                </c:pt>
                <c:pt idx="53">
                  <c:v>40</c:v>
                </c:pt>
                <c:pt idx="54">
                  <c:v>40.27604202771883</c:v>
                </c:pt>
                <c:pt idx="55">
                  <c:v>40.556975200678892</c:v>
                </c:pt>
                <c:pt idx="56">
                  <c:v>40.843042654472036</c:v>
                </c:pt>
                <c:pt idx="57">
                  <c:v>41.134496970358221</c:v>
                </c:pt>
                <c:pt idx="58">
                  <c:v>41.431601337367546</c:v>
                </c:pt>
                <c:pt idx="59">
                  <c:v>41.734630800683597</c:v>
                </c:pt>
                <c:pt idx="60">
                  <c:v>42.043873611878013</c:v>
                </c:pt>
                <c:pt idx="61">
                  <c:v>42.359632698511483</c:v>
                </c:pt>
                <c:pt idx="62">
                  <c:v>42.682227272999782</c:v>
                </c:pt>
                <c:pt idx="63">
                  <c:v>43.011994603546754</c:v>
                </c:pt>
                <c:pt idx="64">
                  <c:v>43.349291973474656</c:v>
                </c:pt>
                <c:pt idx="65">
                  <c:v>43.694498859570217</c:v>
                </c:pt>
                <c:pt idx="66">
                  <c:v>44.048019365280453</c:v>
                </c:pt>
                <c:pt idx="67">
                  <c:v>44.410284950953034</c:v>
                </c:pt>
                <c:pt idx="68">
                  <c:v>44.781757511096359</c:v>
                </c:pt>
                <c:pt idx="69">
                  <c:v>45.162932858190942</c:v>
                </c:pt>
                <c:pt idx="70">
                  <c:v>45.554344684373547</c:v>
                </c:pt>
                <c:pt idx="71">
                  <c:v>45.956569086935779</c:v>
                </c:pt>
                <c:pt idx="72">
                  <c:v>46.370229761811238</c:v>
                </c:pt>
                <c:pt idx="73">
                  <c:v>46.796003992099671</c:v>
                </c:pt>
                <c:pt idx="74">
                  <c:v>47.234629587564839</c:v>
                </c:pt>
                <c:pt idx="75">
                  <c:v>47.686912967783172</c:v>
                </c:pt>
                <c:pt idx="76">
                  <c:v>48.153738628702236</c:v>
                </c:pt>
                <c:pt idx="77">
                  <c:v>48.636080293193537</c:v>
                </c:pt>
                <c:pt idx="78">
                  <c:v>49.135014125451214</c:v>
                </c:pt>
                <c:pt idx="79">
                  <c:v>49.651734493358205</c:v>
                </c:pt>
                <c:pt idx="80">
                  <c:v>50.187572901486078</c:v>
                </c:pt>
                <c:pt idx="81">
                  <c:v>50.744020903486195</c:v>
                </c:pt>
                <c:pt idx="82">
                  <c:v>51.322758055532987</c:v>
                </c:pt>
                <c:pt idx="83">
                  <c:v>51.92568632057224</c:v>
                </c:pt>
                <c:pt idx="84">
                  <c:v>52.554972818909548</c:v>
                </c:pt>
                <c:pt idx="85">
                  <c:v>53.213103508909207</c:v>
                </c:pt>
                <c:pt idx="86">
                  <c:v>53.90295137291028</c:v>
                </c:pt>
                <c:pt idx="87">
                  <c:v>54.62786413763952</c:v>
                </c:pt>
                <c:pt idx="88">
                  <c:v>55.391778734975063</c:v>
                </c:pt>
                <c:pt idx="89">
                  <c:v>56.199373040753116</c:v>
                </c:pt>
                <c:pt idx="90">
                  <c:v>57.056270659589686</c:v>
                </c:pt>
                <c:pt idx="91">
                  <c:v>57.969322970710294</c:v>
                </c:pt>
                <c:pt idx="92">
                  <c:v>58.947006740266545</c:v>
                </c:pt>
                <c:pt idx="93">
                  <c:v>60</c:v>
                </c:pt>
                <c:pt idx="94">
                  <c:v>61.142042990051912</c:v>
                </c:pt>
                <c:pt idx="95">
                  <c:v>62.391274843879124</c:v>
                </c:pt>
                <c:pt idx="96">
                  <c:v>63.77240628001617</c:v>
                </c:pt>
                <c:pt idx="97">
                  <c:v>65.320457989126936</c:v>
                </c:pt>
                <c:pt idx="98">
                  <c:v>67.087678203665561</c:v>
                </c:pt>
                <c:pt idx="99">
                  <c:v>69.157641701387277</c:v>
                </c:pt>
                <c:pt idx="100">
                  <c:v>71.678165325905496</c:v>
                </c:pt>
                <c:pt idx="101">
                  <c:v>74.955983651925251</c:v>
                </c:pt>
                <c:pt idx="102">
                  <c:v>79.855639744863652</c:v>
                </c:pt>
                <c:pt idx="103">
                  <c:v>82.939374191563573</c:v>
                </c:pt>
                <c:pt idx="104">
                  <c:v>86.479113372567497</c:v>
                </c:pt>
                <c:pt idx="105">
                  <c:v>90.781054099174213</c:v>
                </c:pt>
                <c:pt idx="106">
                  <c:v>100</c:v>
                </c:pt>
              </c:numCache>
            </c:numRef>
          </c:xVal>
          <c:yVal>
            <c:numRef>
              <c:f>'SPT metalogs'!$Q$38:$Q$144</c:f>
              <c:numCache>
                <c:formatCode>0.000</c:formatCode>
                <c:ptCount val="107"/>
                <c:pt idx="0">
                  <c:v>0</c:v>
                </c:pt>
                <c:pt idx="1">
                  <c:v>4.1349534381383379E-4</c:v>
                </c:pt>
                <c:pt idx="2">
                  <c:v>1.100787002936549E-3</c:v>
                </c:pt>
                <c:pt idx="3">
                  <c:v>2.0634936372715593E-3</c:v>
                </c:pt>
                <c:pt idx="4">
                  <c:v>3.2993335998965853E-3</c:v>
                </c:pt>
                <c:pt idx="5">
                  <c:v>6.2880886254291215E-3</c:v>
                </c:pt>
                <c:pt idx="6">
                  <c:v>9.1909893922529681E-3</c:v>
                </c:pt>
                <c:pt idx="7">
                  <c:v>1.2017181727138121E-2</c:v>
                </c:pt>
                <c:pt idx="8">
                  <c:v>1.4759284093318345E-2</c:v>
                </c:pt>
                <c:pt idx="9">
                  <c:v>1.7406692520130843E-2</c:v>
                </c:pt>
                <c:pt idx="10">
                  <c:v>1.9948887145292356E-2</c:v>
                </c:pt>
                <c:pt idx="11">
                  <c:v>2.2376541521155348E-2</c:v>
                </c:pt>
                <c:pt idx="12">
                  <c:v>2.4681925919195612E-2</c:v>
                </c:pt>
                <c:pt idx="13">
                  <c:v>2.6859024873835152E-2</c:v>
                </c:pt>
                <c:pt idx="14">
                  <c:v>2.8903518872159535E-2</c:v>
                </c:pt>
                <c:pt idx="15">
                  <c:v>3.0812694275887616E-2</c:v>
                </c:pt>
                <c:pt idx="16">
                  <c:v>3.2585313541200686E-2</c:v>
                </c:pt>
                <c:pt idx="17">
                  <c:v>3.4221464125080592E-2</c:v>
                </c:pt>
                <c:pt idx="18">
                  <c:v>3.5722397798684857E-2</c:v>
                </c:pt>
                <c:pt idx="19">
                  <c:v>3.7090368359296688E-2</c:v>
                </c:pt>
                <c:pt idx="20">
                  <c:v>3.8328473354742931E-2</c:v>
                </c:pt>
                <c:pt idx="21">
                  <c:v>3.9440503750111655E-2</c:v>
                </c:pt>
                <c:pt idx="22">
                  <c:v>4.043080419031643E-2</c:v>
                </c:pt>
                <c:pt idx="23">
                  <c:v>4.1304145512597812E-2</c:v>
                </c:pt>
                <c:pt idx="24">
                  <c:v>4.2065610374969649E-2</c:v>
                </c:pt>
                <c:pt idx="25">
                  <c:v>4.2720492251942931E-2</c:v>
                </c:pt>
                <c:pt idx="26">
                  <c:v>4.3274207580906554E-2</c:v>
                </c:pt>
                <c:pt idx="27">
                  <c:v>4.3732220499243246E-2</c:v>
                </c:pt>
                <c:pt idx="28">
                  <c:v>4.4099979373687433E-2</c:v>
                </c:pt>
                <c:pt idx="29">
                  <c:v>4.4382864171175665E-2</c:v>
                </c:pt>
                <c:pt idx="30">
                  <c:v>4.4586143637591162E-2</c:v>
                </c:pt>
                <c:pt idx="31">
                  <c:v>4.4714941222181864E-2</c:v>
                </c:pt>
                <c:pt idx="32">
                  <c:v>4.4774208697740736E-2</c:v>
                </c:pt>
                <c:pt idx="33">
                  <c:v>4.4768706468553347E-2</c:v>
                </c:pt>
                <c:pt idx="34">
                  <c:v>4.4702989620238116E-2</c:v>
                </c:pt>
                <c:pt idx="35">
                  <c:v>4.4581398840344386E-2</c:v>
                </c:pt>
                <c:pt idx="36">
                  <c:v>4.4408055419971802E-2</c:v>
                </c:pt>
                <c:pt idx="37">
                  <c:v>4.4186859630200283E-2</c:v>
                </c:pt>
                <c:pt idx="38">
                  <c:v>4.3921491849440039E-2</c:v>
                </c:pt>
                <c:pt idx="39">
                  <c:v>4.3615415896590431E-2</c:v>
                </c:pt>
                <c:pt idx="40">
                  <c:v>4.3271884098591333E-2</c:v>
                </c:pt>
                <c:pt idx="41">
                  <c:v>4.2893943688643084E-2</c:v>
                </c:pt>
                <c:pt idx="42">
                  <c:v>4.2484444192615683E-2</c:v>
                </c:pt>
                <c:pt idx="43">
                  <c:v>4.2046045515869421E-2</c:v>
                </c:pt>
                <c:pt idx="44">
                  <c:v>4.1581226491021757E-2</c:v>
                </c:pt>
                <c:pt idx="45">
                  <c:v>4.109229368943873E-2</c:v>
                </c:pt>
                <c:pt idx="46">
                  <c:v>4.0581390335832683E-2</c:v>
                </c:pt>
                <c:pt idx="47">
                  <c:v>4.0050505196796669E-2</c:v>
                </c:pt>
                <c:pt idx="48">
                  <c:v>3.9501481340908258E-2</c:v>
                </c:pt>
                <c:pt idx="49">
                  <c:v>3.8936024690700656E-2</c:v>
                </c:pt>
                <c:pt idx="50">
                  <c:v>3.8355712305814998E-2</c:v>
                </c:pt>
                <c:pt idx="51">
                  <c:v>3.7762000352474678E-2</c:v>
                </c:pt>
                <c:pt idx="52">
                  <c:v>3.7156231727482433E-2</c:v>
                </c:pt>
                <c:pt idx="53">
                  <c:v>3.6539643315619888E-2</c:v>
                </c:pt>
                <c:pt idx="54">
                  <c:v>3.5913372867966413E-2</c:v>
                </c:pt>
                <c:pt idx="55">
                  <c:v>3.5278465495557576E-2</c:v>
                </c:pt>
                <c:pt idx="56">
                  <c:v>3.4635879778236026E-2</c:v>
                </c:pt>
                <c:pt idx="57">
                  <c:v>3.3986493492741673E-2</c:v>
                </c:pt>
                <c:pt idx="58">
                  <c:v>3.3331108967242999E-2</c:v>
                </c:pt>
                <c:pt idx="59">
                  <c:v>3.2670458071795375E-2</c:v>
                </c:pt>
                <c:pt idx="60">
                  <c:v>3.2005206855769866E-2</c:v>
                </c:pt>
                <c:pt idx="61">
                  <c:v>3.133595984424753E-2</c:v>
                </c:pt>
                <c:pt idx="62">
                  <c:v>3.0663264005817439E-2</c:v>
                </c:pt>
                <c:pt idx="63">
                  <c:v>2.9987612404232353E-2</c:v>
                </c:pt>
                <c:pt idx="64">
                  <c:v>2.9309447546028239E-2</c:v>
                </c:pt>
                <c:pt idx="65">
                  <c:v>2.8629164435548672E-2</c:v>
                </c:pt>
                <c:pt idx="66">
                  <c:v>2.7947113347867876E-2</c:v>
                </c:pt>
                <c:pt idx="67">
                  <c:v>2.7263602328894836E-2</c:v>
                </c:pt>
                <c:pt idx="68">
                  <c:v>2.6578899430472959E-2</c:v>
                </c:pt>
                <c:pt idx="69">
                  <c:v>2.5893234686555161E-2</c:v>
                </c:pt>
                <c:pt idx="70">
                  <c:v>2.5206801834511103E-2</c:v>
                </c:pt>
                <c:pt idx="71">
                  <c:v>2.4519759783268532E-2</c:v>
                </c:pt>
                <c:pt idx="72">
                  <c:v>2.3832233827242883E-2</c:v>
                </c:pt>
                <c:pt idx="73">
                  <c:v>2.3144316601779073E-2</c:v>
                </c:pt>
                <c:pt idx="74">
                  <c:v>2.2456068771994932E-2</c:v>
                </c:pt>
                <c:pt idx="75">
                  <c:v>2.1767519442310878E-2</c:v>
                </c:pt>
                <c:pt idx="76">
                  <c:v>2.1078666268350137E-2</c:v>
                </c:pt>
                <c:pt idx="77">
                  <c:v>2.0389475245993584E-2</c:v>
                </c:pt>
                <c:pt idx="78">
                  <c:v>1.9699880143756652E-2</c:v>
                </c:pt>
                <c:pt idx="79">
                  <c:v>1.9009781533750818E-2</c:v>
                </c:pt>
                <c:pt idx="80">
                  <c:v>1.8319045362504813E-2</c:v>
                </c:pt>
                <c:pt idx="81">
                  <c:v>1.7627500984735221E-2</c:v>
                </c:pt>
                <c:pt idx="82">
                  <c:v>1.6934938559183366E-2</c:v>
                </c:pt>
                <c:pt idx="83">
                  <c:v>1.6241105673585315E-2</c:v>
                </c:pt>
                <c:pt idx="84">
                  <c:v>1.5545703022351092E-2</c:v>
                </c:pt>
                <c:pt idx="85">
                  <c:v>1.4848378900587928E-2</c:v>
                </c:pt>
                <c:pt idx="86">
                  <c:v>1.4148722194092021E-2</c:v>
                </c:pt>
                <c:pt idx="87">
                  <c:v>1.3446253425040517E-2</c:v>
                </c:pt>
                <c:pt idx="88">
                  <c:v>1.2740413238588835E-2</c:v>
                </c:pt>
                <c:pt idx="89">
                  <c:v>1.203054745590772E-2</c:v>
                </c:pt>
                <c:pt idx="90">
                  <c:v>1.1315887423301189E-2</c:v>
                </c:pt>
                <c:pt idx="91">
                  <c:v>1.0595523766681087E-2</c:v>
                </c:pt>
                <c:pt idx="92">
                  <c:v>9.8683706577833933E-3</c:v>
                </c:pt>
                <c:pt idx="93">
                  <c:v>9.1331160181614152E-3</c:v>
                </c:pt>
                <c:pt idx="94">
                  <c:v>8.388150152064712E-3</c:v>
                </c:pt>
                <c:pt idx="95">
                  <c:v>7.6314599159556526E-3</c:v>
                </c:pt>
                <c:pt idx="96">
                  <c:v>6.8604650620830866E-3</c:v>
                </c:pt>
                <c:pt idx="97">
                  <c:v>6.0717515175524152E-3</c:v>
                </c:pt>
                <c:pt idx="98">
                  <c:v>5.2606063583703726E-3</c:v>
                </c:pt>
                <c:pt idx="99">
                  <c:v>4.4201307960325623E-3</c:v>
                </c:pt>
                <c:pt idx="100">
                  <c:v>3.5393204499019931E-3</c:v>
                </c:pt>
                <c:pt idx="101">
                  <c:v>2.598024083939787E-3</c:v>
                </c:pt>
                <c:pt idx="102">
                  <c:v>1.5481618719836831E-3</c:v>
                </c:pt>
                <c:pt idx="103">
                  <c:v>1.0664895751208048E-3</c:v>
                </c:pt>
                <c:pt idx="104">
                  <c:v>6.5074941185525145E-4</c:v>
                </c:pt>
                <c:pt idx="105">
                  <c:v>3.0505022571460056E-4</c:v>
                </c:pt>
                <c:pt idx="106">
                  <c:v>0</c:v>
                </c:pt>
              </c:numCache>
            </c:numRef>
          </c:yVal>
          <c:smooth val="1"/>
          <c:extLst>
            <c:ext xmlns:c16="http://schemas.microsoft.com/office/drawing/2014/chart" uri="{C3380CC4-5D6E-409C-BE32-E72D297353CC}">
              <c16:uniqueId val="{00000000-B867-43BE-BB5A-819706BFA353}"/>
            </c:ext>
          </c:extLst>
        </c:ser>
        <c:dLbls>
          <c:showLegendKey val="0"/>
          <c:showVal val="0"/>
          <c:showCatName val="0"/>
          <c:showSerName val="0"/>
          <c:showPercent val="0"/>
          <c:showBubbleSize val="0"/>
        </c:dLbls>
        <c:axId val="252224640"/>
        <c:axId val="252226560"/>
      </c:scatterChart>
      <c:valAx>
        <c:axId val="252224640"/>
        <c:scaling>
          <c:orientation val="minMax"/>
        </c:scaling>
        <c:delete val="0"/>
        <c:axPos val="b"/>
        <c:numFmt formatCode="0.0" sourceLinked="0"/>
        <c:majorTickMark val="out"/>
        <c:minorTickMark val="none"/>
        <c:tickLblPos val="nextTo"/>
        <c:spPr>
          <a:ln w="3175">
            <a:solidFill>
              <a:srgbClr val="000000"/>
            </a:solidFill>
            <a:prstDash val="solid"/>
          </a:ln>
        </c:spPr>
        <c:txPr>
          <a:bodyPr rot="0" vert="horz"/>
          <a:lstStyle/>
          <a:p>
            <a:pPr>
              <a:defRPr sz="1000"/>
            </a:pPr>
            <a:endParaRPr lang="en-US"/>
          </a:p>
        </c:txPr>
        <c:crossAx val="252226560"/>
        <c:crosses val="autoZero"/>
        <c:crossBetween val="midCat"/>
      </c:valAx>
      <c:valAx>
        <c:axId val="252226560"/>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a:pPr>
            <a:endParaRPr lang="en-US"/>
          </a:p>
        </c:txPr>
        <c:crossAx val="252224640"/>
        <c:crosses val="autoZero"/>
        <c:crossBetween val="midCat"/>
      </c:valAx>
      <c:spPr>
        <a:solidFill>
          <a:schemeClr val="bg1"/>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'SPT metalogs'!$P$28</c:f>
          <c:strCache>
            <c:ptCount val="1"/>
            <c:pt idx="0">
              <c:v>market share (%) CDF</c:v>
            </c:pt>
          </c:strCache>
        </c:strRef>
      </c:tx>
      <c:layout>
        <c:manualLayout>
          <c:xMode val="edge"/>
          <c:yMode val="edge"/>
          <c:x val="0.39166021700901998"/>
          <c:y val="3.2434609959931381E-2"/>
        </c:manualLayout>
      </c:layout>
      <c:overlay val="0"/>
      <c:spPr>
        <a:noFill/>
        <a:ln w="25400">
          <a:noFill/>
        </a:ln>
      </c:spPr>
      <c:txPr>
        <a:bodyPr/>
        <a:lstStyle/>
        <a:p>
          <a:pPr>
            <a:defRPr sz="1200"/>
          </a:pPr>
          <a:endParaRPr lang="en-US"/>
        </a:p>
      </c:txPr>
    </c:title>
    <c:autoTitleDeleted val="0"/>
    <c:plotArea>
      <c:layout>
        <c:manualLayout>
          <c:layoutTarget val="inner"/>
          <c:xMode val="edge"/>
          <c:yMode val="edge"/>
          <c:x val="0.12037890609646246"/>
          <c:y val="0.14278921275191481"/>
          <c:w val="0.81867713519631113"/>
          <c:h val="0.62994047825159871"/>
        </c:manualLayout>
      </c:layout>
      <c:scatterChart>
        <c:scatterStyle val="smoothMarker"/>
        <c:varyColors val="0"/>
        <c:ser>
          <c:idx val="0"/>
          <c:order val="0"/>
          <c:tx>
            <c:v>metalog</c:v>
          </c:tx>
          <c:spPr>
            <a:ln w="25400">
              <a:solidFill>
                <a:schemeClr val="accent5">
                  <a:lumMod val="75000"/>
                </a:schemeClr>
              </a:solidFill>
            </a:ln>
          </c:spPr>
          <c:marker>
            <c:symbol val="none"/>
          </c:marker>
          <c:xVal>
            <c:numRef>
              <c:f>'SPT metalogs'!$P$38:$P$144</c:f>
              <c:numCache>
                <c:formatCode>0.0</c:formatCode>
                <c:ptCount val="107"/>
                <c:pt idx="0">
                  <c:v>0</c:v>
                </c:pt>
                <c:pt idx="1">
                  <c:v>16.100833148885275</c:v>
                </c:pt>
                <c:pt idx="2">
                  <c:v>18.927265426179183</c:v>
                </c:pt>
                <c:pt idx="3">
                  <c:v>20.880347654731384</c:v>
                </c:pt>
                <c:pt idx="4">
                  <c:v>22.397616447625733</c:v>
                </c:pt>
                <c:pt idx="5">
                  <c:v>24.551405546765153</c:v>
                </c:pt>
                <c:pt idx="6">
                  <c:v>25.857871014627921</c:v>
                </c:pt>
                <c:pt idx="7">
                  <c:v>26.805953363583363</c:v>
                </c:pt>
                <c:pt idx="8">
                  <c:v>27.555088648949983</c:v>
                </c:pt>
                <c:pt idx="9">
                  <c:v>28.177949903504604</c:v>
                </c:pt>
                <c:pt idx="10">
                  <c:v>28.713910402219437</c:v>
                </c:pt>
                <c:pt idx="11">
                  <c:v>29.186737630853106</c:v>
                </c:pt>
                <c:pt idx="12">
                  <c:v>29.611892149923378</c:v>
                </c:pt>
                <c:pt idx="13">
                  <c:v>29.999999999999996</c:v>
                </c:pt>
                <c:pt idx="14">
                  <c:v>30.358680588275689</c:v>
                </c:pt>
                <c:pt idx="15">
                  <c:v>30.693584862408091</c:v>
                </c:pt>
                <c:pt idx="16">
                  <c:v>31.009021027031345</c:v>
                </c:pt>
                <c:pt idx="17">
                  <c:v>31.308350125267975</c:v>
                </c:pt>
                <c:pt idx="18">
                  <c:v>31.594246162100887</c:v>
                </c:pt>
                <c:pt idx="19">
                  <c:v>31.868872891630463</c:v>
                </c:pt>
                <c:pt idx="20">
                  <c:v>32.134007389920257</c:v>
                </c:pt>
                <c:pt idx="21">
                  <c:v>32.391128549967561</c:v>
                </c:pt>
                <c:pt idx="22">
                  <c:v>32.64148180977773</c:v>
                </c:pt>
                <c:pt idx="23">
                  <c:v>32.886127386155195</c:v>
                </c:pt>
                <c:pt idx="24">
                  <c:v>33.125976816893569</c:v>
                </c:pt>
                <c:pt idx="25">
                  <c:v>33.361821058732716</c:v>
                </c:pt>
                <c:pt idx="26">
                  <c:v>33.594352383472895</c:v>
                </c:pt>
                <c:pt idx="27">
                  <c:v>33.82418165014532</c:v>
                </c:pt>
                <c:pt idx="28">
                  <c:v>34.051852082607404</c:v>
                </c:pt>
                <c:pt idx="29">
                  <c:v>34.277850373473335</c:v>
                </c:pt>
                <c:pt idx="30">
                  <c:v>34.502615719544238</c:v>
                </c:pt>
                <c:pt idx="31">
                  <c:v>34.726547240656323</c:v>
                </c:pt>
                <c:pt idx="32">
                  <c:v>34.950010123470022</c:v>
                </c:pt>
                <c:pt idx="33">
                  <c:v>35.173340751160367</c:v>
                </c:pt>
                <c:pt idx="34">
                  <c:v>35.396851020474763</c:v>
                </c:pt>
                <c:pt idx="35">
                  <c:v>35.620832003205216</c:v>
                </c:pt>
                <c:pt idx="36">
                  <c:v>35.845557075621329</c:v>
                </c:pt>
                <c:pt idx="37">
                  <c:v>36.071284613910557</c:v>
                </c:pt>
                <c:pt idx="38">
                  <c:v>36.298260334094536</c:v>
                </c:pt>
                <c:pt idx="39">
                  <c:v>36.526719339744766</c:v>
                </c:pt>
                <c:pt idx="40">
                  <c:v>36.756887929020557</c:v>
                </c:pt>
                <c:pt idx="41">
                  <c:v>36.98898520330269</c:v>
                </c:pt>
                <c:pt idx="42">
                  <c:v>37.223224512408066</c:v>
                </c:pt>
                <c:pt idx="43">
                  <c:v>37.459814765604449</c:v>
                </c:pt>
                <c:pt idx="44">
                  <c:v>37.698961633069359</c:v>
                </c:pt>
                <c:pt idx="45">
                  <c:v>37.94086865880454</c:v>
                </c:pt>
                <c:pt idx="46">
                  <c:v>38.185738303136006</c:v>
                </c:pt>
                <c:pt idx="47">
                  <c:v>38.433772930655479</c:v>
                </c:pt>
                <c:pt idx="48">
                  <c:v>38.685175757681392</c:v>
                </c:pt>
                <c:pt idx="49">
                  <c:v>38.940151771951705</c:v>
                </c:pt>
                <c:pt idx="50">
                  <c:v>39.198908636243559</c:v>
                </c:pt>
                <c:pt idx="51">
                  <c:v>39.46165758689844</c:v>
                </c:pt>
                <c:pt idx="52">
                  <c:v>39.728614337781877</c:v>
                </c:pt>
                <c:pt idx="53">
                  <c:v>40</c:v>
                </c:pt>
                <c:pt idx="54">
                  <c:v>40.27604202771883</c:v>
                </c:pt>
                <c:pt idx="55">
                  <c:v>40.556975200678892</c:v>
                </c:pt>
                <c:pt idx="56">
                  <c:v>40.843042654472036</c:v>
                </c:pt>
                <c:pt idx="57">
                  <c:v>41.134496970358221</c:v>
                </c:pt>
                <c:pt idx="58">
                  <c:v>41.431601337367546</c:v>
                </c:pt>
                <c:pt idx="59">
                  <c:v>41.734630800683597</c:v>
                </c:pt>
                <c:pt idx="60">
                  <c:v>42.043873611878013</c:v>
                </c:pt>
                <c:pt idx="61">
                  <c:v>42.359632698511483</c:v>
                </c:pt>
                <c:pt idx="62">
                  <c:v>42.682227272999782</c:v>
                </c:pt>
                <c:pt idx="63">
                  <c:v>43.011994603546754</c:v>
                </c:pt>
                <c:pt idx="64">
                  <c:v>43.349291973474656</c:v>
                </c:pt>
                <c:pt idx="65">
                  <c:v>43.694498859570217</c:v>
                </c:pt>
                <c:pt idx="66">
                  <c:v>44.048019365280453</c:v>
                </c:pt>
                <c:pt idx="67">
                  <c:v>44.410284950953034</c:v>
                </c:pt>
                <c:pt idx="68">
                  <c:v>44.781757511096359</c:v>
                </c:pt>
                <c:pt idx="69">
                  <c:v>45.162932858190942</c:v>
                </c:pt>
                <c:pt idx="70">
                  <c:v>45.554344684373547</c:v>
                </c:pt>
                <c:pt idx="71">
                  <c:v>45.956569086935779</c:v>
                </c:pt>
                <c:pt idx="72">
                  <c:v>46.370229761811238</c:v>
                </c:pt>
                <c:pt idx="73">
                  <c:v>46.796003992099671</c:v>
                </c:pt>
                <c:pt idx="74">
                  <c:v>47.234629587564839</c:v>
                </c:pt>
                <c:pt idx="75">
                  <c:v>47.686912967783172</c:v>
                </c:pt>
                <c:pt idx="76">
                  <c:v>48.153738628702236</c:v>
                </c:pt>
                <c:pt idx="77">
                  <c:v>48.636080293193537</c:v>
                </c:pt>
                <c:pt idx="78">
                  <c:v>49.135014125451214</c:v>
                </c:pt>
                <c:pt idx="79">
                  <c:v>49.651734493358205</c:v>
                </c:pt>
                <c:pt idx="80">
                  <c:v>50.187572901486078</c:v>
                </c:pt>
                <c:pt idx="81">
                  <c:v>50.744020903486195</c:v>
                </c:pt>
                <c:pt idx="82">
                  <c:v>51.322758055532987</c:v>
                </c:pt>
                <c:pt idx="83">
                  <c:v>51.92568632057224</c:v>
                </c:pt>
                <c:pt idx="84">
                  <c:v>52.554972818909548</c:v>
                </c:pt>
                <c:pt idx="85">
                  <c:v>53.213103508909207</c:v>
                </c:pt>
                <c:pt idx="86">
                  <c:v>53.90295137291028</c:v>
                </c:pt>
                <c:pt idx="87">
                  <c:v>54.62786413763952</c:v>
                </c:pt>
                <c:pt idx="88">
                  <c:v>55.391778734975063</c:v>
                </c:pt>
                <c:pt idx="89">
                  <c:v>56.199373040753116</c:v>
                </c:pt>
                <c:pt idx="90">
                  <c:v>57.056270659589686</c:v>
                </c:pt>
                <c:pt idx="91">
                  <c:v>57.969322970710294</c:v>
                </c:pt>
                <c:pt idx="92">
                  <c:v>58.947006740266545</c:v>
                </c:pt>
                <c:pt idx="93">
                  <c:v>60</c:v>
                </c:pt>
                <c:pt idx="94">
                  <c:v>61.142042990051912</c:v>
                </c:pt>
                <c:pt idx="95">
                  <c:v>62.391274843879124</c:v>
                </c:pt>
                <c:pt idx="96">
                  <c:v>63.77240628001617</c:v>
                </c:pt>
                <c:pt idx="97">
                  <c:v>65.320457989126936</c:v>
                </c:pt>
                <c:pt idx="98">
                  <c:v>67.087678203665561</c:v>
                </c:pt>
                <c:pt idx="99">
                  <c:v>69.157641701387277</c:v>
                </c:pt>
                <c:pt idx="100">
                  <c:v>71.678165325905496</c:v>
                </c:pt>
                <c:pt idx="101">
                  <c:v>74.955983651925251</c:v>
                </c:pt>
                <c:pt idx="102">
                  <c:v>79.855639744863652</c:v>
                </c:pt>
                <c:pt idx="103">
                  <c:v>82.939374191563573</c:v>
                </c:pt>
                <c:pt idx="104">
                  <c:v>86.479113372567497</c:v>
                </c:pt>
                <c:pt idx="105">
                  <c:v>90.781054099174213</c:v>
                </c:pt>
                <c:pt idx="106">
                  <c:v>100</c:v>
                </c:pt>
              </c:numCache>
            </c:numRef>
          </c:xVal>
          <c:yVal>
            <c:numRef>
              <c:f>'SPT metalogs'!$O$38:$O$144</c:f>
              <c:numCache>
                <c:formatCode>0.000</c:formatCode>
                <c:ptCount val="107"/>
                <c:pt idx="0">
                  <c:v>0</c:v>
                </c:pt>
                <c:pt idx="1">
                  <c:v>1E-3</c:v>
                </c:pt>
                <c:pt idx="2">
                  <c:v>3.0000000000000001E-3</c:v>
                </c:pt>
                <c:pt idx="3">
                  <c:v>6.0000000000000001E-3</c:v>
                </c:pt>
                <c:pt idx="4">
                  <c:v>0.01</c:v>
                </c:pt>
                <c:pt idx="5">
                  <c:v>0.02</c:v>
                </c:pt>
                <c:pt idx="6">
                  <c:v>0.03</c:v>
                </c:pt>
                <c:pt idx="7">
                  <c:v>0.04</c:v>
                </c:pt>
                <c:pt idx="8">
                  <c:v>0.05</c:v>
                </c:pt>
                <c:pt idx="9">
                  <c:v>0.06</c:v>
                </c:pt>
                <c:pt idx="10">
                  <c:v>7.0000000000000007E-2</c:v>
                </c:pt>
                <c:pt idx="11">
                  <c:v>0.08</c:v>
                </c:pt>
                <c:pt idx="12">
                  <c:v>0.09</c:v>
                </c:pt>
                <c:pt idx="13">
                  <c:v>0.1</c:v>
                </c:pt>
                <c:pt idx="14">
                  <c:v>0.11</c:v>
                </c:pt>
                <c:pt idx="15">
                  <c:v>0.12</c:v>
                </c:pt>
                <c:pt idx="16">
                  <c:v>0.13</c:v>
                </c:pt>
                <c:pt idx="17">
                  <c:v>0.14000000000000001</c:v>
                </c:pt>
                <c:pt idx="18">
                  <c:v>0.15</c:v>
                </c:pt>
                <c:pt idx="19">
                  <c:v>0.16</c:v>
                </c:pt>
                <c:pt idx="20">
                  <c:v>0.17</c:v>
                </c:pt>
                <c:pt idx="21">
                  <c:v>0.18</c:v>
                </c:pt>
                <c:pt idx="22">
                  <c:v>0.19</c:v>
                </c:pt>
                <c:pt idx="23">
                  <c:v>0.2</c:v>
                </c:pt>
                <c:pt idx="24">
                  <c:v>0.21</c:v>
                </c:pt>
                <c:pt idx="25">
                  <c:v>0.22</c:v>
                </c:pt>
                <c:pt idx="26">
                  <c:v>0.23</c:v>
                </c:pt>
                <c:pt idx="27">
                  <c:v>0.24</c:v>
                </c:pt>
                <c:pt idx="28">
                  <c:v>0.25</c:v>
                </c:pt>
                <c:pt idx="29">
                  <c:v>0.26</c:v>
                </c:pt>
                <c:pt idx="30">
                  <c:v>0.27</c:v>
                </c:pt>
                <c:pt idx="31">
                  <c:v>0.28000000000000003</c:v>
                </c:pt>
                <c:pt idx="32">
                  <c:v>0.28999999999999998</c:v>
                </c:pt>
                <c:pt idx="33">
                  <c:v>0.3</c:v>
                </c:pt>
                <c:pt idx="34">
                  <c:v>0.31</c:v>
                </c:pt>
                <c:pt idx="35">
                  <c:v>0.32</c:v>
                </c:pt>
                <c:pt idx="36">
                  <c:v>0.33</c:v>
                </c:pt>
                <c:pt idx="37">
                  <c:v>0.34</c:v>
                </c:pt>
                <c:pt idx="38">
                  <c:v>0.35</c:v>
                </c:pt>
                <c:pt idx="39">
                  <c:v>0.36</c:v>
                </c:pt>
                <c:pt idx="40">
                  <c:v>0.37</c:v>
                </c:pt>
                <c:pt idx="41">
                  <c:v>0.38</c:v>
                </c:pt>
                <c:pt idx="42">
                  <c:v>0.39</c:v>
                </c:pt>
                <c:pt idx="43">
                  <c:v>0.4</c:v>
                </c:pt>
                <c:pt idx="44">
                  <c:v>0.41</c:v>
                </c:pt>
                <c:pt idx="45">
                  <c:v>0.42</c:v>
                </c:pt>
                <c:pt idx="46">
                  <c:v>0.43</c:v>
                </c:pt>
                <c:pt idx="47">
                  <c:v>0.44</c:v>
                </c:pt>
                <c:pt idx="48">
                  <c:v>0.45</c:v>
                </c:pt>
                <c:pt idx="49">
                  <c:v>0.46</c:v>
                </c:pt>
                <c:pt idx="50">
                  <c:v>0.47</c:v>
                </c:pt>
                <c:pt idx="51">
                  <c:v>0.48</c:v>
                </c:pt>
                <c:pt idx="52">
                  <c:v>0.49</c:v>
                </c:pt>
                <c:pt idx="53">
                  <c:v>0.5</c:v>
                </c:pt>
                <c:pt idx="54">
                  <c:v>0.51</c:v>
                </c:pt>
                <c:pt idx="55">
                  <c:v>0.52</c:v>
                </c:pt>
                <c:pt idx="56">
                  <c:v>0.53</c:v>
                </c:pt>
                <c:pt idx="57">
                  <c:v>0.54</c:v>
                </c:pt>
                <c:pt idx="58">
                  <c:v>0.55000000000000004</c:v>
                </c:pt>
                <c:pt idx="59">
                  <c:v>0.56000000000000005</c:v>
                </c:pt>
                <c:pt idx="60">
                  <c:v>0.56999999999999995</c:v>
                </c:pt>
                <c:pt idx="61">
                  <c:v>0.57999999999999996</c:v>
                </c:pt>
                <c:pt idx="62">
                  <c:v>0.59</c:v>
                </c:pt>
                <c:pt idx="63">
                  <c:v>0.6</c:v>
                </c:pt>
                <c:pt idx="64">
                  <c:v>0.61</c:v>
                </c:pt>
                <c:pt idx="65">
                  <c:v>0.62</c:v>
                </c:pt>
                <c:pt idx="66">
                  <c:v>0.63</c:v>
                </c:pt>
                <c:pt idx="67">
                  <c:v>0.64</c:v>
                </c:pt>
                <c:pt idx="68">
                  <c:v>0.65</c:v>
                </c:pt>
                <c:pt idx="69">
                  <c:v>0.66</c:v>
                </c:pt>
                <c:pt idx="70">
                  <c:v>0.67</c:v>
                </c:pt>
                <c:pt idx="71">
                  <c:v>0.68</c:v>
                </c:pt>
                <c:pt idx="72">
                  <c:v>0.69</c:v>
                </c:pt>
                <c:pt idx="73">
                  <c:v>0.7</c:v>
                </c:pt>
                <c:pt idx="74">
                  <c:v>0.71</c:v>
                </c:pt>
                <c:pt idx="75">
                  <c:v>0.72</c:v>
                </c:pt>
                <c:pt idx="76">
                  <c:v>0.73</c:v>
                </c:pt>
                <c:pt idx="77">
                  <c:v>0.74</c:v>
                </c:pt>
                <c:pt idx="78">
                  <c:v>0.75</c:v>
                </c:pt>
                <c:pt idx="79">
                  <c:v>0.76</c:v>
                </c:pt>
                <c:pt idx="80">
                  <c:v>0.77</c:v>
                </c:pt>
                <c:pt idx="81">
                  <c:v>0.78</c:v>
                </c:pt>
                <c:pt idx="82">
                  <c:v>0.79</c:v>
                </c:pt>
                <c:pt idx="83">
                  <c:v>0.8</c:v>
                </c:pt>
                <c:pt idx="84">
                  <c:v>0.81</c:v>
                </c:pt>
                <c:pt idx="85">
                  <c:v>0.82</c:v>
                </c:pt>
                <c:pt idx="86">
                  <c:v>0.83</c:v>
                </c:pt>
                <c:pt idx="87">
                  <c:v>0.84</c:v>
                </c:pt>
                <c:pt idx="88">
                  <c:v>0.85</c:v>
                </c:pt>
                <c:pt idx="89">
                  <c:v>0.86</c:v>
                </c:pt>
                <c:pt idx="90">
                  <c:v>0.87</c:v>
                </c:pt>
                <c:pt idx="91">
                  <c:v>0.88</c:v>
                </c:pt>
                <c:pt idx="92">
                  <c:v>0.89</c:v>
                </c:pt>
                <c:pt idx="93">
                  <c:v>0.9</c:v>
                </c:pt>
                <c:pt idx="94">
                  <c:v>0.91</c:v>
                </c:pt>
                <c:pt idx="95">
                  <c:v>0.92</c:v>
                </c:pt>
                <c:pt idx="96">
                  <c:v>0.93</c:v>
                </c:pt>
                <c:pt idx="97">
                  <c:v>0.94</c:v>
                </c:pt>
                <c:pt idx="98">
                  <c:v>0.95</c:v>
                </c:pt>
                <c:pt idx="99">
                  <c:v>0.96</c:v>
                </c:pt>
                <c:pt idx="100">
                  <c:v>0.97</c:v>
                </c:pt>
                <c:pt idx="101">
                  <c:v>0.98</c:v>
                </c:pt>
                <c:pt idx="102">
                  <c:v>0.99</c:v>
                </c:pt>
                <c:pt idx="103">
                  <c:v>0.99399999999999999</c:v>
                </c:pt>
                <c:pt idx="104">
                  <c:v>0.997</c:v>
                </c:pt>
                <c:pt idx="105">
                  <c:v>0.999</c:v>
                </c:pt>
                <c:pt idx="106">
                  <c:v>1</c:v>
                </c:pt>
              </c:numCache>
            </c:numRef>
          </c:yVal>
          <c:smooth val="1"/>
          <c:extLst>
            <c:ext xmlns:c16="http://schemas.microsoft.com/office/drawing/2014/chart" uri="{C3380CC4-5D6E-409C-BE32-E72D297353CC}">
              <c16:uniqueId val="{00000000-3C41-4260-9A70-792E1556EC1F}"/>
            </c:ext>
          </c:extLst>
        </c:ser>
        <c:ser>
          <c:idx val="1"/>
          <c:order val="1"/>
          <c:tx>
            <c:v>parameters</c:v>
          </c:tx>
          <c:spPr>
            <a:ln>
              <a:noFill/>
            </a:ln>
          </c:spPr>
          <c:marker>
            <c:symbol val="circle"/>
            <c:size val="7"/>
            <c:spPr>
              <a:solidFill>
                <a:srgbClr val="FFFF00"/>
              </a:solidFill>
              <a:ln>
                <a:solidFill>
                  <a:srgbClr val="0070C0"/>
                </a:solidFill>
              </a:ln>
            </c:spPr>
          </c:marker>
          <c:xVal>
            <c:numRef>
              <c:f>'SPT metalogs'!$P$32:$P$36</c:f>
              <c:numCache>
                <c:formatCode>0.0</c:formatCode>
                <c:ptCount val="5"/>
                <c:pt idx="0">
                  <c:v>0</c:v>
                </c:pt>
                <c:pt idx="1">
                  <c:v>30</c:v>
                </c:pt>
                <c:pt idx="2">
                  <c:v>40</c:v>
                </c:pt>
                <c:pt idx="3">
                  <c:v>60</c:v>
                </c:pt>
                <c:pt idx="4">
                  <c:v>100</c:v>
                </c:pt>
              </c:numCache>
            </c:numRef>
          </c:xVal>
          <c:yVal>
            <c:numRef>
              <c:f>'SPT metalogs'!$O$32:$O$36</c:f>
              <c:numCache>
                <c:formatCode>0.000</c:formatCode>
                <c:ptCount val="5"/>
                <c:pt idx="0">
                  <c:v>0</c:v>
                </c:pt>
                <c:pt idx="1">
                  <c:v>0.1</c:v>
                </c:pt>
                <c:pt idx="2">
                  <c:v>0.5</c:v>
                </c:pt>
                <c:pt idx="3">
                  <c:v>0.9</c:v>
                </c:pt>
                <c:pt idx="4">
                  <c:v>1</c:v>
                </c:pt>
              </c:numCache>
            </c:numRef>
          </c:yVal>
          <c:smooth val="1"/>
          <c:extLst>
            <c:ext xmlns:c16="http://schemas.microsoft.com/office/drawing/2014/chart" uri="{C3380CC4-5D6E-409C-BE32-E72D297353CC}">
              <c16:uniqueId val="{00000001-3C41-4260-9A70-792E1556EC1F}"/>
            </c:ext>
          </c:extLst>
        </c:ser>
        <c:dLbls>
          <c:showLegendKey val="0"/>
          <c:showVal val="0"/>
          <c:showCatName val="0"/>
          <c:showSerName val="0"/>
          <c:showPercent val="0"/>
          <c:showBubbleSize val="0"/>
        </c:dLbls>
        <c:axId val="255449344"/>
        <c:axId val="252195584"/>
      </c:scatterChart>
      <c:valAx>
        <c:axId val="255449344"/>
        <c:scaling>
          <c:orientation val="minMax"/>
        </c:scaling>
        <c:delete val="0"/>
        <c:axPos val="b"/>
        <c:numFmt formatCode="0.0" sourceLinked="0"/>
        <c:majorTickMark val="out"/>
        <c:minorTickMark val="none"/>
        <c:tickLblPos val="nextTo"/>
        <c:spPr>
          <a:ln w="3175">
            <a:solidFill>
              <a:srgbClr val="000000"/>
            </a:solidFill>
            <a:prstDash val="solid"/>
          </a:ln>
        </c:spPr>
        <c:txPr>
          <a:bodyPr rot="0" vert="horz"/>
          <a:lstStyle/>
          <a:p>
            <a:pPr>
              <a:defRPr sz="1000"/>
            </a:pPr>
            <a:endParaRPr lang="en-US"/>
          </a:p>
        </c:txPr>
        <c:crossAx val="252195584"/>
        <c:crosses val="autoZero"/>
        <c:crossBetween val="midCat"/>
      </c:valAx>
      <c:valAx>
        <c:axId val="252195584"/>
        <c:scaling>
          <c:orientation val="minMax"/>
          <c:max val="1"/>
          <c:min val="0"/>
        </c:scaling>
        <c:delete val="0"/>
        <c:axPos val="l"/>
        <c:majorGridlines>
          <c:spPr>
            <a:ln w="3175">
              <a:solidFill>
                <a:srgbClr val="000000"/>
              </a:solidFill>
              <a:prstDash val="solid"/>
            </a:ln>
          </c:spPr>
        </c:majorGridlines>
        <c:numFmt formatCode="#,##0.0" sourceLinked="0"/>
        <c:majorTickMark val="out"/>
        <c:minorTickMark val="in"/>
        <c:tickLblPos val="nextTo"/>
        <c:spPr>
          <a:ln w="3175">
            <a:solidFill>
              <a:srgbClr val="000000"/>
            </a:solidFill>
            <a:prstDash val="solid"/>
          </a:ln>
        </c:spPr>
        <c:txPr>
          <a:bodyPr rot="0" vert="horz"/>
          <a:lstStyle/>
          <a:p>
            <a:pPr>
              <a:defRPr sz="1000"/>
            </a:pPr>
            <a:endParaRPr lang="en-US"/>
          </a:p>
        </c:txPr>
        <c:crossAx val="255449344"/>
        <c:crosses val="autoZero"/>
        <c:crossBetween val="midCat"/>
        <c:majorUnit val="0.2"/>
        <c:minorUnit val="0.1"/>
      </c:valAx>
      <c:spPr>
        <a:solidFill>
          <a:schemeClr val="bg1"/>
        </a:solidFill>
        <a:ln w="12700">
          <a:solidFill>
            <a:srgbClr val="808080"/>
          </a:solidFill>
          <a:prstDash val="solid"/>
        </a:ln>
      </c:spPr>
    </c:plotArea>
    <c:legend>
      <c:legendPos val="r"/>
      <c:layout>
        <c:manualLayout>
          <c:xMode val="edge"/>
          <c:yMode val="edge"/>
          <c:x val="0.18863987092760467"/>
          <c:y val="0.92128412090778034"/>
          <c:w val="0.62847891001576617"/>
          <c:h val="6.9970945088922834E-2"/>
        </c:manualLayout>
      </c:layout>
      <c:overlay val="0"/>
      <c:spPr>
        <a:solidFill>
          <a:srgbClr val="FFFFFF"/>
        </a:solidFill>
        <a:ln w="3175">
          <a:solidFill>
            <a:srgbClr val="000000"/>
          </a:solidFill>
          <a:prstDash val="solid"/>
        </a:ln>
      </c:spPr>
      <c:txPr>
        <a:bodyPr/>
        <a:lstStyle/>
        <a:p>
          <a:pPr>
            <a:defRPr sz="1000"/>
          </a:pPr>
          <a:endParaRPr lang="en-US"/>
        </a:p>
      </c:txPr>
    </c:legend>
    <c:plotVisOnly val="1"/>
    <c:dispBlanksAs val="gap"/>
    <c:showDLblsOverMax val="0"/>
  </c:chart>
  <c:spPr>
    <a:solidFill>
      <a:schemeClr val="bg1"/>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30955</xdr:colOff>
      <xdr:row>1</xdr:row>
      <xdr:rowOff>22947</xdr:rowOff>
    </xdr:from>
    <xdr:to>
      <xdr:col>1</xdr:col>
      <xdr:colOff>1133475</xdr:colOff>
      <xdr:row>4</xdr:row>
      <xdr:rowOff>298584</xdr:rowOff>
    </xdr:to>
    <xdr:pic>
      <xdr:nvPicPr>
        <xdr:cNvPr id="2" name="Picture 1">
          <a:extLst>
            <a:ext uri="{FF2B5EF4-FFF2-40B4-BE49-F238E27FC236}">
              <a16:creationId xmlns:a16="http://schemas.microsoft.com/office/drawing/2014/main" id="{A2758A7A-31E3-4FB5-BDA8-4A239D0225A6}"/>
            </a:ext>
          </a:extLst>
        </xdr:cNvPr>
        <xdr:cNvPicPr>
          <a:picLocks noChangeAspect="1"/>
        </xdr:cNvPicPr>
      </xdr:nvPicPr>
      <xdr:blipFill>
        <a:blip xmlns:r="http://schemas.openxmlformats.org/officeDocument/2006/relationships" r:embed="rId1"/>
        <a:stretch>
          <a:fillRect/>
        </a:stretch>
      </xdr:blipFill>
      <xdr:spPr>
        <a:xfrm>
          <a:off x="116680" y="213447"/>
          <a:ext cx="1102520" cy="1075737"/>
        </a:xfrm>
        <a:prstGeom prst="rect">
          <a:avLst/>
        </a:prstGeom>
      </xdr:spPr>
    </xdr:pic>
    <xdr:clientData/>
  </xdr:twoCellAnchor>
  <xdr:twoCellAnchor>
    <xdr:from>
      <xdr:col>7</xdr:col>
      <xdr:colOff>57150</xdr:colOff>
      <xdr:row>6</xdr:row>
      <xdr:rowOff>114300</xdr:rowOff>
    </xdr:from>
    <xdr:to>
      <xdr:col>12</xdr:col>
      <xdr:colOff>1551184</xdr:colOff>
      <xdr:row>24</xdr:row>
      <xdr:rowOff>67042</xdr:rowOff>
    </xdr:to>
    <xdr:graphicFrame macro="">
      <xdr:nvGraphicFramePr>
        <xdr:cNvPr id="3" name="Metalog Density Chart">
          <a:extLst>
            <a:ext uri="{FF2B5EF4-FFF2-40B4-BE49-F238E27FC236}">
              <a16:creationId xmlns:a16="http://schemas.microsoft.com/office/drawing/2014/main" id="{5A652F92-E9D4-44B0-89ED-D9A1F545F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6</xdr:row>
      <xdr:rowOff>114300</xdr:rowOff>
    </xdr:from>
    <xdr:to>
      <xdr:col>6</xdr:col>
      <xdr:colOff>714375</xdr:colOff>
      <xdr:row>24</xdr:row>
      <xdr:rowOff>76200</xdr:rowOff>
    </xdr:to>
    <xdr:graphicFrame macro="">
      <xdr:nvGraphicFramePr>
        <xdr:cNvPr id="4" name="Metalog Cumulative Chart">
          <a:extLst>
            <a:ext uri="{FF2B5EF4-FFF2-40B4-BE49-F238E27FC236}">
              <a16:creationId xmlns:a16="http://schemas.microsoft.com/office/drawing/2014/main" id="{2E4EE3A1-9DFF-4B94-B407-F70D35E219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41A2A-9895-4D08-B1EA-8B3FEB707D48}">
  <dimension ref="B1:Q148"/>
  <sheetViews>
    <sheetView tabSelected="1" workbookViewId="0">
      <selection activeCell="B28" sqref="B28"/>
    </sheetView>
  </sheetViews>
  <sheetFormatPr defaultRowHeight="15" x14ac:dyDescent="0.25"/>
  <cols>
    <col min="1" max="1" width="1.28515625" customWidth="1"/>
    <col min="2" max="2" width="17.140625" customWidth="1"/>
    <col min="3" max="3" width="10.5703125" customWidth="1"/>
    <col min="4" max="4" width="12" customWidth="1"/>
    <col min="5" max="5" width="9.5703125" customWidth="1"/>
    <col min="6" max="6" width="10.28515625" customWidth="1"/>
    <col min="7" max="7" width="11.42578125" customWidth="1"/>
    <col min="8" max="8" width="10.28515625" customWidth="1"/>
    <col min="9" max="9" width="11.28515625" customWidth="1"/>
    <col min="13" max="13" width="45.140625" customWidth="1"/>
    <col min="14" max="14" width="2.28515625" customWidth="1"/>
    <col min="15" max="15" width="11" customWidth="1"/>
    <col min="16" max="16" width="9.28515625" customWidth="1"/>
    <col min="17" max="17" width="11.28515625" customWidth="1"/>
    <col min="29" max="29" width="11.7109375" customWidth="1"/>
  </cols>
  <sheetData>
    <row r="1" spans="2:13" ht="5.25" customHeight="1" x14ac:dyDescent="0.25">
      <c r="C1" s="1"/>
      <c r="D1" s="1"/>
    </row>
    <row r="2" spans="2:13" ht="13.5" customHeight="1" x14ac:dyDescent="0.25">
      <c r="B2" s="2" t="s">
        <v>0</v>
      </c>
      <c r="C2" s="3"/>
      <c r="D2" s="3"/>
      <c r="E2" s="3"/>
      <c r="F2" s="3"/>
      <c r="G2" s="3"/>
      <c r="H2" s="3"/>
      <c r="I2" s="3"/>
      <c r="J2" s="4"/>
      <c r="K2" s="4"/>
      <c r="L2" s="4"/>
      <c r="M2" s="4"/>
    </row>
    <row r="3" spans="2:13" ht="24.75" customHeight="1" x14ac:dyDescent="0.25">
      <c r="B3" s="5"/>
      <c r="C3" s="67" t="s">
        <v>1</v>
      </c>
      <c r="D3" s="68"/>
      <c r="E3" s="68"/>
      <c r="F3" s="68"/>
      <c r="G3" s="68"/>
      <c r="H3" s="68"/>
      <c r="I3" s="68"/>
      <c r="J3" s="68"/>
      <c r="K3" s="68"/>
      <c r="L3" s="68"/>
      <c r="M3" s="69"/>
    </row>
    <row r="4" spans="2:13" ht="24.75" customHeight="1" x14ac:dyDescent="0.25">
      <c r="B4" s="5"/>
      <c r="C4" s="70"/>
      <c r="D4" s="70"/>
      <c r="E4" s="70"/>
      <c r="F4" s="70"/>
      <c r="G4" s="70"/>
      <c r="H4" s="70"/>
      <c r="I4" s="70"/>
      <c r="J4" s="70"/>
      <c r="K4" s="70"/>
      <c r="L4" s="70"/>
      <c r="M4" s="71"/>
    </row>
    <row r="5" spans="2:13" ht="24.75" customHeight="1" x14ac:dyDescent="0.25">
      <c r="B5" s="6"/>
      <c r="C5" s="72"/>
      <c r="D5" s="72"/>
      <c r="E5" s="72"/>
      <c r="F5" s="72"/>
      <c r="G5" s="72"/>
      <c r="H5" s="72"/>
      <c r="I5" s="72"/>
      <c r="J5" s="72"/>
      <c r="K5" s="72"/>
      <c r="L5" s="72"/>
      <c r="M5" s="73"/>
    </row>
    <row r="6" spans="2:13" x14ac:dyDescent="0.25">
      <c r="B6" s="7" t="s">
        <v>2</v>
      </c>
      <c r="C6" s="8"/>
      <c r="D6" s="8"/>
      <c r="E6" s="8"/>
      <c r="F6" s="8"/>
      <c r="G6" s="8"/>
      <c r="H6" s="9" t="s">
        <v>3</v>
      </c>
      <c r="I6" s="10"/>
      <c r="J6" s="9"/>
      <c r="K6" s="10"/>
      <c r="L6" s="10"/>
      <c r="M6" s="11" t="s">
        <v>4</v>
      </c>
    </row>
    <row r="7" spans="2:13" x14ac:dyDescent="0.25">
      <c r="C7" s="1"/>
      <c r="D7" s="1"/>
    </row>
    <row r="26" spans="2:17" x14ac:dyDescent="0.25">
      <c r="B26" s="12" t="s">
        <v>5</v>
      </c>
      <c r="C26" s="13">
        <v>2</v>
      </c>
      <c r="D26" s="14" t="s">
        <v>6</v>
      </c>
      <c r="E26" s="14"/>
      <c r="F26" s="14"/>
      <c r="G26" s="14"/>
      <c r="H26" s="14"/>
      <c r="I26" s="14"/>
      <c r="J26" s="14"/>
      <c r="K26" s="15"/>
      <c r="L26" s="15"/>
      <c r="M26" s="16"/>
      <c r="O26" s="32" t="s">
        <v>22</v>
      </c>
      <c r="P26" s="3"/>
      <c r="Q26" s="4"/>
    </row>
    <row r="27" spans="2:17" ht="30" x14ac:dyDescent="0.25">
      <c r="B27" s="17" t="s">
        <v>7</v>
      </c>
      <c r="C27" s="18" t="s">
        <v>8</v>
      </c>
      <c r="D27" s="19" t="s">
        <v>9</v>
      </c>
      <c r="E27" s="20" t="s">
        <v>10</v>
      </c>
      <c r="F27" s="12" t="s">
        <v>11</v>
      </c>
      <c r="G27" s="21" t="s">
        <v>12</v>
      </c>
      <c r="H27" s="21" t="s">
        <v>13</v>
      </c>
      <c r="I27" s="21" t="s">
        <v>14</v>
      </c>
      <c r="J27" s="21" t="s">
        <v>15</v>
      </c>
      <c r="K27" s="12" t="s">
        <v>16</v>
      </c>
      <c r="L27" s="21" t="s">
        <v>17</v>
      </c>
      <c r="M27" s="11" t="s">
        <v>18</v>
      </c>
      <c r="O27" s="33"/>
      <c r="P27" s="34" t="s">
        <v>23</v>
      </c>
      <c r="Q27" s="35"/>
    </row>
    <row r="28" spans="2:17" x14ac:dyDescent="0.25">
      <c r="B28" s="22" t="s">
        <v>19</v>
      </c>
      <c r="C28" s="23" cm="1">
        <f t="array" ref="C28">ROW()-ROW(C$28)+1</f>
        <v>1</v>
      </c>
      <c r="D28" s="24" t="s">
        <v>20</v>
      </c>
      <c r="E28" s="25">
        <v>0.1</v>
      </c>
      <c r="F28" s="26">
        <v>0</v>
      </c>
      <c r="G28" s="27">
        <v>2</v>
      </c>
      <c r="H28" s="27">
        <v>3</v>
      </c>
      <c r="I28" s="27">
        <v>5</v>
      </c>
      <c r="J28" s="28"/>
      <c r="K28" s="29">
        <v>0.25</v>
      </c>
      <c r="L28" s="30">
        <f>IF(K28="","",IF(M28&lt;&gt;"","",IF(D28="u",H28+(1/2)*(LN((1-E28)/E28))^-1*(I28-G28)*LN(K28/(1-K28))+((1-2*E28)*(LN((1-E28)/E28)))^-1*(1-2*(H28-G28)/(I28-G28))*(I28-G28)*(K28-0.5)*LN(K28/(1-K28)),IF(D28="sl",F28+EXP(LN(H28-F28)+(1/2)*(LN((1-E28)/E28))^-1*LN((I28-F28)/(G28-F28))*LN(K28/(1-K28))+((1-2*E28)*(LN((1-E28)/E28)))^-1*LN(((I28-F28)*(G28-F28))/(H28-F28)^2)*(K28-0.5)*LN(K28/(1-K28))),IF(D28="su",J28-EXP(-(-LN(J28-H28)-(1/2)*(LN((1-E28)/E28))^-1*LN((J28-I28)/(J28-G28))*LN(K28/(1-K28))-((1-2*E28)*(LN((1-E28)/E28)))^-1*LN(((J28-I28)*(J28-G28))/(J28-H28)^2)*(K28-0.5)*LN(K28/(1-K28)))),IF(D28="b",(F28+J28*EXP(LN((H28-F28)/(J28-H28))+(1/2)*(LN((1-E28)/E28))^-1*LN(((I28-F28)/(J28-I28))/((G28-F28)/(J28-G28)))*LN(K28/(1-K28))+((1-2*E28)*(LN((1-E28)/E28)))^-1*LN((((I28-F28)/(J28-I28))*((G28-F28)/(J28-G28)))/((H28-F28)/(J28-H28))^2)*(K28-0.5)*LN(K28/(1-K28))))/(1+EXP(LN((H28-F28)/(J28-H28))+(1/2)*(LN((1-E28)/E28))^-1*LN(((I28-F28)/(J28-I28))/((G28-F28)/(J28-G28)))*LN(K28/(1-K28))+((1-2*E28)*(LN((1-E28)/E28)))^-1*LN((((I28-F28)/(J28-I28))*((G28-F28)/(J28-G28)))/((H28-F28)/(J28-H28))^2)*(K28-0.5)*LN(K28/(1-K28)))),""))))))</f>
        <v>2.425413890379676</v>
      </c>
      <c r="M28" s="31" t="str">
        <f>IF(AND(D28&lt;&gt;"u",D28&lt;&gt;"sl",D28&lt;&gt;"su",D28&lt;&gt;"b"),"You must enter u, sl, su, or b for metalog bounds.",IF(OR(E28="",E28&lt;=0,E28&gt;=0.5),"Low probability must be greater than 0 and less than 0.5.",IF(OR(NOT(ISNUMBER(G28)),NOT(ISNUMBER(H28)),NOT(ISNUMBER(I28))),"Input quantiles must be numeric.",IF(AND(OR(D28="sl",D28="b"),NOT(ISNUMBER(F28))),"You must enter a numeric lower bound.",IF(AND(OR(D28="sl",D28="b"),F28&gt;=MIN(G28,H28,I28)),"Lower bound must be strictly less than all input quantiles.",IF(AND(OR(D28="su",D28="b"),NOT(ISNUMBER(J28))),"You must enter a numeric upper bound.",IF(AND(OR(D28="su",D28="b"),J28&lt;=MAX(G28,H28,I28)),"Upper bound must be strictly greater than all input quantiles.",IF(OR(G28&gt;=MIN(H28,I28),H28&gt;=I28),"Input quantiles must be strictly increasing.",IF(AND(H28&gt;IF(D28="u",G28+(I28-G28)*(1/2)*(1-1.66711*(1/2-E28)),IF(D28="sl",F28+(G28-F28)^(1-(1/2)*(1-1.66711*(1/2-E28)))*(I28-F28)^((1/2)*(1-1.66711*(1/2-E28))),IF(D28="su",J28-(J28-G28)^(1-(1/2)*(1-1.66711*(1/2-E28)))*(J28-I28)^((1/2)*(1-1.66711*(1/2-E28))),IF(D28="b",(F28+J28*((G28-F28)/(J28-G28))^(1-(1/2)*(1-1.66711*(1/2-E28)))*((I28-F28)/(J28-I28))^((1/2)*(1-1.66711*(1/2-E28))))*(1+((G28-F28)/(J28-G28))^(1-(1/2)*(1-1.66711*(1/2-E28)))*((I28-F28)/(J28-I28))^((1/2)*(1-1.66711*(1/2-E28))))^-1,NA())))),H28&lt;IF(D28="u",G28+(I28-G28)*(1-(1/2)*(1-1.66711*(1/2-E28))),IF(D28="sl",F28+(G28-F28)^((1/2)*(1-1.66711*(1/2-E28)))*(I28-F28)^(1-(1/2)*(1-1.66711*(1/2-E28))),IF(D28="su",J28-(J28-G28)^((1/2)*(1-1.66711*(1/2-E28)))*(J28-I28)^(1-(1/2)*(1-1.66711*(1/2-E28))),IF(D28="b",(F28+J28*((G28-F28)/(J28-G28))^((1/2)*(1-1.66711*(1/2-E28)))*((I28-F28)/(J28-I28))^(1-(1/2)*(1-1.66711*(1/2-E28))))*(1+((G28-F28)/(J28-G28))^((1/2)*(1-1.66711*(1/2-E28)))*((I28-F28)/(J28-I28))^(1-(1/2)*(1-1.66711*(1/2-E28))))^-1,NA()))))),"","Enter a feasible median between " &amp; TEXT(IF(D28="u",G28+(I28-G28)*(1/2)*(1-1.66711*(1/2-E28)),IF(D28="sl",F28+(G28-F28)^(1-(1/2)*(1-1.66711*(1/2-E28)))*(I28-F28)^((1/2)*(1-1.66711*(1/2-E28))),IF(D28="su",J28-(J28-G28)^(1-(1/2)*(1-1.66711*(1/2-E28)))*(J28-I28)^((1/2)*(1-1.66711*(1/2-E28))),IF(D28="b",(F28+J28*((G28-F28)/(J28-G28))^(1-(1/2)*(1-1.66711*(1/2-E28)))*((I28-F28)/(J28-I28))^((1/2)*(1-1.66711*(1/2-E28))))*(1+((G28-F28)/(J28-G28))^(1-(1/2)*(1-1.66711*(1/2-E28)))*((I28-F28)/(J28-I28))^((1/2)*(1-1.66711*(1/2-E28))))^-1,NA())))),"0.00") &amp; " and " &amp; TEXT(IF(D28="u",G28+(I28-G28)*(1-(1/2)*(1-1.66711*(1/2-E28))),IF(D28="sl",F28+(G28-F28)^((1/2)*(1-1.66711*(1/2-E28)))*(I28-F28)^(1-(1/2)*(1-1.66711*(1/2-E28))),IF(D28="su",J28-(J28-G28)^((1/2)*(1-1.66711*(1/2-E28)))*(J28-I28)^(1-(1/2)*(1-1.66711*(1/2-E28))),IF(D28="b",(F28+J28*((G28-F28)/(J28-G28))^((1/2)*(1-1.66711*(1/2-E28)))*((I28-F28)/(J28-I28))^(1-(1/2)*(1-1.66711*(1/2-E28))))*(1+((G28-F28)/(J28-G28))^((1/2)*(1-1.66711*(1/2-E28)))*((I28-F28)/(J28-I28))^(1-(1/2)*(1-1.66711*(1/2-E28))))^-1,NA())))),"0.00") &amp; ".")))))))))</f>
        <v/>
      </c>
      <c r="O28" s="36"/>
      <c r="P28" s="37" t="str">
        <f ca="1">IF(B28="","",O145 &amp; " CDF")</f>
        <v>market share (%) CDF</v>
      </c>
      <c r="Q28" s="38" t="str">
        <f ca="1">IF(B28="","",O145 &amp; " PDF")</f>
        <v>market share (%) PDF</v>
      </c>
    </row>
    <row r="29" spans="2:17" x14ac:dyDescent="0.25">
      <c r="B29" s="22" t="s">
        <v>21</v>
      </c>
      <c r="C29" s="23" cm="1">
        <f t="array" ref="C29">ROW()-ROW(C$28)+1</f>
        <v>2</v>
      </c>
      <c r="D29" s="24" t="s">
        <v>32</v>
      </c>
      <c r="E29" s="25">
        <v>0.1</v>
      </c>
      <c r="F29" s="26">
        <v>0</v>
      </c>
      <c r="G29" s="27">
        <v>30</v>
      </c>
      <c r="H29" s="27">
        <v>40</v>
      </c>
      <c r="I29" s="27">
        <v>60</v>
      </c>
      <c r="J29" s="28">
        <v>100</v>
      </c>
      <c r="K29" s="29">
        <v>0.25</v>
      </c>
      <c r="L29" s="30">
        <f>IF(K29="","",IF(M29&lt;&gt;"","",IF(D29="u",H29+(1/2)*(LN((1-E29)/E29))^-1*(I29-G29)*LN(K29/(1-K29))+((1-2*E29)*(LN((1-E29)/E29)))^-1*(1-2*(H29-G29)/(I29-G29))*(I29-G29)*(K29-0.5)*LN(K29/(1-K29)),IF(D29="sl",F29+EXP(LN(H29-F29)+(1/2)*(LN((1-E29)/E29))^-1*LN((I29-F29)/(G29-F29))*LN(K29/(1-K29))+((1-2*E29)*(LN((1-E29)/E29)))^-1*LN(((I29-F29)*(G29-F29))/(H29-F29)^2)*(K29-0.5)*LN(K29/(1-K29))),IF(D29="su",J29-EXP(-(-LN(J29-H29)-(1/2)*(LN((1-E29)/E29))^-1*LN((J29-I29)/(J29-G29))*LN(K29/(1-K29))-((1-2*E29)*(LN((1-E29)/E29)))^-1*LN(((J29-I29)*(J29-G29))/(J29-H29)^2)*(K29-0.5)*LN(K29/(1-K29)))),IF(D29="b",(F29+J29*EXP(LN((H29-F29)/(J29-H29))+(1/2)*(LN((1-E29)/E29))^-1*LN(((I29-F29)/(J29-I29))/((G29-F29)/(J29-G29)))*LN(K29/(1-K29))+((1-2*E29)*(LN((1-E29)/E29)))^-1*LN((((I29-F29)/(J29-I29))*((G29-F29)/(J29-G29)))/((H29-F29)/(J29-H29))^2)*(K29-0.5)*LN(K29/(1-K29))))/(1+EXP(LN((H29-F29)/(J29-H29))+(1/2)*(LN((1-E29)/E29))^-1*LN(((I29-F29)/(J29-I29))/((G29-F29)/(J29-G29)))*LN(K29/(1-K29))+((1-2*E29)*(LN((1-E29)/E29)))^-1*LN((((I29-F29)/(J29-I29))*((G29-F29)/(J29-G29)))/((H29-F29)/(J29-H29))^2)*(K29-0.5)*LN(K29/(1-K29)))),""))))))</f>
        <v>34.051852082607404</v>
      </c>
      <c r="M29" s="31" t="str">
        <f>IF(AND(D29&lt;&gt;"u",D29&lt;&gt;"sl",D29&lt;&gt;"su",D29&lt;&gt;"b"),"You must enter u, sl, su, or b for metalog bounds.",IF(OR(E29="",E29&lt;=0,E29&gt;=0.5),"Low probability must be greater than 0 and less than 0.5.",IF(OR(NOT(ISNUMBER(G29)),NOT(ISNUMBER(H29)),NOT(ISNUMBER(I29))),"Input quantiles must be numeric.",IF(AND(OR(D29="sl",D29="b"),NOT(ISNUMBER(F29))),"You must enter a numeric lower bound.",IF(AND(OR(D29="sl",D29="b"),F29&gt;=MIN(G29,H29,I29)),"Lower bound must be strictly less than all input quantiles.",IF(AND(OR(D29="su",D29="b"),NOT(ISNUMBER(J29))),"You must enter a numeric upper bound.",IF(AND(OR(D29="su",D29="b"),J29&lt;=MAX(G29,H29,I29)),"Upper bound must be strictly greater than all input quantiles.",IF(OR(G29&gt;=MIN(H29,I29),H29&gt;=I29),"Input quantiles must be strictly increasing.",IF(AND(H29&gt;IF(D29="u",G29+(I29-G29)*(1/2)*(1-1.66711*(1/2-E29)),IF(D29="sl",F29+(G29-F29)^(1-(1/2)*(1-1.66711*(1/2-E29)))*(I29-F29)^((1/2)*(1-1.66711*(1/2-E29))),IF(D29="su",J29-(J29-G29)^(1-(1/2)*(1-1.66711*(1/2-E29)))*(J29-I29)^((1/2)*(1-1.66711*(1/2-E29))),IF(D29="b",(F29+J29*((G29-F29)/(J29-G29))^(1-(1/2)*(1-1.66711*(1/2-E29)))*((I29-F29)/(J29-I29))^((1/2)*(1-1.66711*(1/2-E29))))*(1+((G29-F29)/(J29-G29))^(1-(1/2)*(1-1.66711*(1/2-E29)))*((I29-F29)/(J29-I29))^((1/2)*(1-1.66711*(1/2-E29))))^-1,NA())))),H29&lt;IF(D29="u",G29+(I29-G29)*(1-(1/2)*(1-1.66711*(1/2-E29))),IF(D29="sl",F29+(G29-F29)^((1/2)*(1-1.66711*(1/2-E29)))*(I29-F29)^(1-(1/2)*(1-1.66711*(1/2-E29))),IF(D29="su",J29-(J29-G29)^((1/2)*(1-1.66711*(1/2-E29)))*(J29-I29)^(1-(1/2)*(1-1.66711*(1/2-E29))),IF(D29="b",(F29+J29*((G29-F29)/(J29-G29))^((1/2)*(1-1.66711*(1/2-E29)))*((I29-F29)/(J29-I29))^(1-(1/2)*(1-1.66711*(1/2-E29))))*(1+((G29-F29)/(J29-G29))^((1/2)*(1-1.66711*(1/2-E29)))*((I29-F29)/(J29-I29))^(1-(1/2)*(1-1.66711*(1/2-E29))))^-1,NA()))))),"","Enter a feasible median between " &amp; TEXT(IF(D29="u",G29+(I29-G29)*(1/2)*(1-1.66711*(1/2-E29)),IF(D29="sl",F29+(G29-F29)^(1-(1/2)*(1-1.66711*(1/2-E29)))*(I29-F29)^((1/2)*(1-1.66711*(1/2-E29))),IF(D29="su",J29-(J29-G29)^(1-(1/2)*(1-1.66711*(1/2-E29)))*(J29-I29)^((1/2)*(1-1.66711*(1/2-E29))),IF(D29="b",(F29+J29*((G29-F29)/(J29-G29))^(1-(1/2)*(1-1.66711*(1/2-E29)))*((I29-F29)/(J29-I29))^((1/2)*(1-1.66711*(1/2-E29))))*(1+((G29-F29)/(J29-G29))^(1-(1/2)*(1-1.66711*(1/2-E29)))*((I29-F29)/(J29-I29))^((1/2)*(1-1.66711*(1/2-E29))))^-1,NA())))),"0.00") &amp; " and " &amp; TEXT(IF(D29="u",G29+(I29-G29)*(1-(1/2)*(1-1.66711*(1/2-E29))),IF(D29="sl",F29+(G29-F29)^((1/2)*(1-1.66711*(1/2-E29)))*(I29-F29)^(1-(1/2)*(1-1.66711*(1/2-E29))),IF(D29="su",J29-(J29-G29)^((1/2)*(1-1.66711*(1/2-E29)))*(J29-I29)^(1-(1/2)*(1-1.66711*(1/2-E29))),IF(D29="b",(F29+J29*((G29-F29)/(J29-G29))^((1/2)*(1-1.66711*(1/2-E29)))*((I29-F29)/(J29-I29))^(1-(1/2)*(1-1.66711*(1/2-E29))))*(1+((G29-F29)/(J29-G29))^((1/2)*(1-1.66711*(1/2-E29)))*((I29-F29)/(J29-I29))^(1-(1/2)*(1-1.66711*(1/2-E29))))^-1,NA())))),"0.00") &amp; ".")))))))))</f>
        <v/>
      </c>
      <c r="O29" s="39" t="s">
        <v>24</v>
      </c>
      <c r="P29" s="40" t="s">
        <v>25</v>
      </c>
      <c r="Q29" s="41" t="s">
        <v>26</v>
      </c>
    </row>
    <row r="30" spans="2:17" x14ac:dyDescent="0.25">
      <c r="O30" s="2" t="s">
        <v>27</v>
      </c>
      <c r="P30" s="42"/>
      <c r="Q30" s="43"/>
    </row>
    <row r="31" spans="2:17" x14ac:dyDescent="0.25">
      <c r="O31" s="44" t="s">
        <v>28</v>
      </c>
      <c r="P31" s="45">
        <v>1</v>
      </c>
      <c r="Q31" s="46" t="s">
        <v>29</v>
      </c>
    </row>
    <row r="32" spans="2:17" x14ac:dyDescent="0.25">
      <c r="O32" s="47">
        <f ca="1">IF(AND(OR(Q146="sl",Q146="b"),ISNUMBER(O147)),0,NA())</f>
        <v>0</v>
      </c>
      <c r="P32" s="48">
        <f ca="1">IF(M28&lt;&gt;"",NA(),IF(P31&lt;&gt;1,NA(),IF(AND(OR(Q146="sl",Q146="b"),ISNUMBER(O147)),O147,NA())))</f>
        <v>0</v>
      </c>
      <c r="Q32" s="49" t="s">
        <v>30</v>
      </c>
    </row>
    <row r="33" spans="15:17" x14ac:dyDescent="0.25">
      <c r="O33" s="47">
        <f ca="1">P146</f>
        <v>0.1</v>
      </c>
      <c r="P33" s="48">
        <f ca="1">IF(M28&lt;&gt;"",NA(),IF(P31&lt;&gt;1,NA(),P147))</f>
        <v>30</v>
      </c>
      <c r="Q33" s="49"/>
    </row>
    <row r="34" spans="15:17" x14ac:dyDescent="0.25">
      <c r="O34" s="47">
        <v>0.5</v>
      </c>
      <c r="P34" s="48">
        <f ca="1">IF(M28&lt;&gt;"",NA(),IF(P31&lt;&gt;1,NA(),Q147))</f>
        <v>40</v>
      </c>
      <c r="Q34" s="49"/>
    </row>
    <row r="35" spans="15:17" x14ac:dyDescent="0.25">
      <c r="O35" s="47">
        <f ca="1">1-P146</f>
        <v>0.9</v>
      </c>
      <c r="P35" s="48">
        <f ca="1">IF(M28&lt;&gt;"",NA(),IF(P31&lt;&gt;1,NA(),O148))</f>
        <v>60</v>
      </c>
      <c r="Q35" s="49"/>
    </row>
    <row r="36" spans="15:17" x14ac:dyDescent="0.25">
      <c r="O36" s="50">
        <f ca="1">IF(AND(OR(Q146="su",Q146="b"),ISNUMBER(P148)),1,NA())</f>
        <v>1</v>
      </c>
      <c r="P36" s="51">
        <f ca="1">IF(M28&lt;&gt;"",NA(),IF(P31&lt;&gt;1,NA(),IF(AND(OR(Q146="su",Q146="b"),ISNUMBER(P148)),P148,NA())))</f>
        <v>100</v>
      </c>
      <c r="Q36" s="52"/>
    </row>
    <row r="37" spans="15:17" x14ac:dyDescent="0.25">
      <c r="O37" s="32" t="s">
        <v>31</v>
      </c>
      <c r="P37" s="3"/>
      <c r="Q37" s="4"/>
    </row>
    <row r="38" spans="15:17" x14ac:dyDescent="0.25">
      <c r="O38" s="53">
        <f ca="1">IF(AND(OR(Q146="sl",Q146="b"),Q148=""),0,NA())</f>
        <v>0</v>
      </c>
      <c r="P38" s="54">
        <f ca="1">IF(AND(OR(Q146="sl",Q146="b"),Q148=""),O147,NA())</f>
        <v>0</v>
      </c>
      <c r="Q38" s="55">
        <f ca="1">IF(AND(OR(Q146="sl",Q146="b"),Q148=""),0,NA())</f>
        <v>0</v>
      </c>
    </row>
    <row r="39" spans="15:17" x14ac:dyDescent="0.25">
      <c r="O39" s="47">
        <f ca="1">IF(Q148&lt;&gt;"",NA(),0.001)</f>
        <v>1E-3</v>
      </c>
      <c r="P39" s="48">
        <f ca="1">IF(Q148&lt;&gt;"",NA(),IF(Q146="u",Q147+(1/2)*(LN((1-P146)/P146))^-1*(O148-P147)*LN(O39/(1-O39))+((1-2*P146)*(LN((1-P146)/P146)))^-1*(1-2*(Q147-P147)/(O148-P147))*(O148-P147)*(O39-0.5)*LN(O39/(1-O39)),IF(Q146="sl",O147+EXP(LN(Q147-O147)+(1/2)*(LN((1-P146)/P146))^-1*LN((O148-O147)/(P147-O147))*LN(O39/(1-O39))+((1-2*P146)*(LN((1-P146)/P146)))^-1*LN(((O148-O147)*(P147-O147))/(Q147-O147)^2)*(O39-0.5)*LN(O39/(1-O39))),IF(Q146="su",P148-EXP(-(-LN(P148-Q147)-(1/2)*(LN((1-P146)/P146))^-1*LN((P148-O148)/(P148-P147))*LN(O39/(1-O39))-((1-2*P146)*(LN((1-P146)/P146)))^-1*LN(((P148-O148)*(P148-P147))/(P148-Q147)^2)*(O39-0.5)*LN(O39/(1-O39)))),IF(Q146="b",(O147+P148*EXP(LN((Q147-O147)/(P148-Q147))+(1/2)*(LN((1-P146)/P146))^-1*LN(((O148-O147)/(P148-O148))/((P147-O147)/(P148-P147)))*LN(O39/(1-O39))+((1-2*P146)*(LN((1-P146)/P146)))^-1*LN((((O148-O147)/(P148-O148))*((P147-O147)/(P148-P147)))/((Q147-O147)/(P148-Q147))^2)*(O39-0.5)*LN(O39/(1-O39))))/(1+EXP(LN((Q147-O147)/(P148-Q147))+(1/2)*(LN((1-P146)/P146))^-1*LN(((O148-O147)/(P148-O148))/((P147-O147)/(P148-P147)))*LN(O39/(1-O39))+((1-2*P146)*(LN((1-P146)/P146)))^-1*LN((((O148-O147)/(P148-O148))*((P147-O147)/(P148-P147)))/((Q147-O147)/(P148-Q147))^2)*(O39-0.5)*LN(O39/(1-O39)))),NA())))))</f>
        <v>16.100833148885275</v>
      </c>
      <c r="Q39" s="49">
        <f ca="1">IF(Q148&lt;&gt;"",NA(),IF(Q146="u",((1/2)*(LN((1-P146)/P146))^-1*(O148-P147)/(O39*(1-O39))+((1-2*P146)*(LN((1-P146)/P146)))^-1*(1-2*(Q147-P147)/(O148-P147))*(O148-P147)*((O39-0.5)/(O39*(1-O39))+LN(O39/(1-O39))))^(-1),IF(Q146="sl",((1/2)*(LN((1-P146)/P146))^-1*LN((O148-O147)/(P147-O147))/(O39*(1-O39))+((1-2*P146)*(LN((1-P146)/P146)))^-1*LN(((O148-O147)*(P147-O147))/(Q147-O147)^2)*((O39-0.5)/(O39*(1-O39))+LN(O39/(1-O39))))^(-1)*EXP(-(LN(Q147-O147)+(1/2)*(LN((1-P146)/P146))^-1*LN((O148-O147)/(P147-O147))*LN(O39/(1-O39))+((1-2*P146)*(LN((1-P146)/P146)))^-1*LN(((O148-O147)*(P147-O147))/(Q147-O147)^2)*(O39-0.5)*LN(O39/(1-O39)))),IF(Q146="su",(-(1/2)*(LN((1-P146)/P146))^-1*LN((P148-O148)/(P148-P147))/(O39*(1-O39))-((1-2*P146)*(LN((1-P146)/P146)))^-1*LN(((P148-O148)*(P148-P147))/(P148-Q147)^2)*((O39-0.5)/(O39*(1-O39))+LN(O39/(1-O39))))^(-1)*EXP((-LN(P148-Q147)-(1/2)*(LN((1-P146)/P146))^-1*LN((P148-O148)/(P148-P147))*LN(O39/(1-O39))-((1-2*P146)*(LN((1-P146)/P146)))^-1*LN(((P148-O148)*(P148-P147))/(P148-Q147)^2)*(O39-0.5)*LN(O39/(1-O39)))),IF(Q146="b",((1/2)*(LN((1-P146)/P146))^-1*LN(((O148-O147)/(P148-O148))/((P147-O147)/(P148-P147)))/(O39*(1-O39))+((1-2*P146)*(LN((1-P146)/P146)))^-1*LN((((O148-O147)/(P148-O148))*((P147-O147)/(P148-P147)))/((Q147-O147)/(P148-Q147))^2)*((O39-0.5)/(O39*(1-O39))+LN(O39/(1-O39))))^(-1)*(1+EXP(LN((Q147-O147)/(P148-Q147))+(1/2)*(LN((1-P146)/P146))^-1*LN(((O148-O147)/(P148-O148))/((P147-O147)/(P148-P147)))*LN(O39/(1-O39))+((1-2*P146)*(LN((1-P146)/P146)))^-1*LN((((O148-O147)/(P148-O148))*((P147-O147)/(P148-P147)))/((Q147-O147)/(P148-Q147))^2)*(O39-0.5)*LN(O39/(1-O39))))^2/((P148-O147)*EXP(LN((Q147-O147)/(P148-Q147))+(1/2)*(LN((1-P146)/P146))^-1*LN(((O148-O147)/(P148-O148))/((P147-O147)/(P148-P147)))*LN(O39/(1-O39))+((1-2*P146)*(LN((1-P146)/P146)))^-1*LN((((O148-O147)/(P148-O148))*((P147-O147)/(P148-P147)))/((Q147-O147)/(P148-Q147))^2)*(O39-0.5)*LN(O39/(1-O39)))),NA())))))</f>
        <v>4.1349534381383379E-4</v>
      </c>
    </row>
    <row r="40" spans="15:17" x14ac:dyDescent="0.25">
      <c r="O40" s="47">
        <f ca="1">IF(Q148&lt;&gt;"",NA(),0.003)</f>
        <v>3.0000000000000001E-3</v>
      </c>
      <c r="P40" s="48">
        <f ca="1">IF(Q148&lt;&gt;"",NA(),IF(Q146="u",Q147+(1/2)*(LN((1-P146)/P146))^-1*(O148-P147)*LN(O40/(1-O40))+((1-2*P146)*(LN((1-P146)/P146)))^-1*(1-2*(Q147-P147)/(O148-P147))*(O148-P147)*(O40-0.5)*LN(O40/(1-O40)),IF(Q146="sl",O147+EXP(LN(Q147-O147)+(1/2)*(LN((1-P146)/P146))^-1*LN((O148-O147)/(P147-O147))*LN(O40/(1-O40))+((1-2*P146)*(LN((1-P146)/P146)))^-1*LN(((O148-O147)*(P147-O147))/(Q147-O147)^2)*(O40-0.5)*LN(O40/(1-O40))),IF(Q146="su",P148-EXP(-(-LN(P148-Q147)-(1/2)*(LN((1-P146)/P146))^-1*LN((P148-O148)/(P148-P147))*LN(O40/(1-O40))-((1-2*P146)*(LN((1-P146)/P146)))^-1*LN(((P148-O148)*(P148-P147))/(P148-Q147)^2)*(O40-0.5)*LN(O40/(1-O40)))),IF(Q146="b",(O147+P148*EXP(LN((Q147-O147)/(P148-Q147))+(1/2)*(LN((1-P146)/P146))^-1*LN(((O148-O147)/(P148-O148))/((P147-O147)/(P148-P147)))*LN(O40/(1-O40))+((1-2*P146)*(LN((1-P146)/P146)))^-1*LN((((O148-O147)/(P148-O148))*((P147-O147)/(P148-P147)))/((Q147-O147)/(P148-Q147))^2)*(O40-0.5)*LN(O40/(1-O40))))/(1+EXP(LN((Q147-O147)/(P148-Q147))+(1/2)*(LN((1-P146)/P146))^-1*LN(((O148-O147)/(P148-O148))/((P147-O147)/(P148-P147)))*LN(O40/(1-O40))+((1-2*P146)*(LN((1-P146)/P146)))^-1*LN((((O148-O147)/(P148-O148))*((P147-O147)/(P148-P147)))/((Q147-O147)/(P148-Q147))^2)*(O40-0.5)*LN(O40/(1-O40)))),NA())))))</f>
        <v>18.927265426179183</v>
      </c>
      <c r="Q40" s="49">
        <f ca="1">IF(Q148&lt;&gt;"",NA(),IF(Q146="u",((1/2)*(LN((1-P146)/P146))^-1*(O148-P147)/(O40*(1-O40))+((1-2*P146)*(LN((1-P146)/P146)))^-1*(1-2*(Q147-P147)/(O148-P147))*(O148-P147)*((O40-0.5)/(O40*(1-O40))+LN(O40/(1-O40))))^(-1),IF(Q146="sl",((1/2)*(LN((1-P146)/P146))^-1*LN((O148-O147)/(P147-O147))/(O40*(1-O40))+((1-2*P146)*(LN((1-P146)/P146)))^-1*LN(((O148-O147)*(P147-O147))/(Q147-O147)^2)*((O40-0.5)/(O40*(1-O40))+LN(O40/(1-O40))))^(-1)*EXP(-(LN(Q147-O147)+(1/2)*(LN((1-P146)/P146))^-1*LN((O148-O147)/(P147-O147))*LN(O40/(1-O40))+((1-2*P146)*(LN((1-P146)/P146)))^-1*LN(((O148-O147)*(P147-O147))/(Q147-O147)^2)*(O40-0.5)*LN(O40/(1-O40)))),IF(Q146="su",(-(1/2)*(LN((1-P146)/P146))^-1*LN((P148-O148)/(P148-P147))/(O40*(1-O40))-((1-2*P146)*(LN((1-P146)/P146)))^-1*LN(((P148-O148)*(P148-P147))/(P148-Q147)^2)*((O40-0.5)/(O40*(1-O40))+LN(O40/(1-O40))))^(-1)*EXP((-LN(P148-Q147)-(1/2)*(LN((1-P146)/P146))^-1*LN((P148-O148)/(P148-P147))*LN(O40/(1-O40))-((1-2*P146)*(LN((1-P146)/P146)))^-1*LN(((P148-O148)*(P148-P147))/(P148-Q147)^2)*(O40-0.5)*LN(O40/(1-O40)))),IF(Q146="b",((1/2)*(LN((1-P146)/P146))^-1*LN(((O148-O147)/(P148-O148))/((P147-O147)/(P148-P147)))/(O40*(1-O40))+((1-2*P146)*(LN((1-P146)/P146)))^-1*LN((((O148-O147)/(P148-O148))*((P147-O147)/(P148-P147)))/((Q147-O147)/(P148-Q147))^2)*((O40-0.5)/(O40*(1-O40))+LN(O40/(1-O40))))^(-1)*(1+EXP(LN((Q147-O147)/(P148-Q147))+(1/2)*(LN((1-P146)/P146))^-1*LN(((O148-O147)/(P148-O148))/((P147-O147)/(P148-P147)))*LN(O40/(1-O40))+((1-2*P146)*(LN((1-P146)/P146)))^-1*LN((((O148-O147)/(P148-O148))*((P147-O147)/(P148-P147)))/((Q147-O147)/(P148-Q147))^2)*(O40-0.5)*LN(O40/(1-O40))))^2/((P148-O147)*EXP(LN((Q147-O147)/(P148-Q147))+(1/2)*(LN((1-P146)/P146))^-1*LN(((O148-O147)/(P148-O148))/((P147-O147)/(P148-P147)))*LN(O40/(1-O40))+((1-2*P146)*(LN((1-P146)/P146)))^-1*LN((((O148-O147)/(P148-O148))*((P147-O147)/(P148-P147)))/((Q147-O147)/(P148-Q147))^2)*(O40-0.5)*LN(O40/(1-O40)))),NA())))))</f>
        <v>1.100787002936549E-3</v>
      </c>
    </row>
    <row r="41" spans="15:17" x14ac:dyDescent="0.25">
      <c r="O41" s="47">
        <f ca="1">IF(Q148&lt;&gt;"",NA(),0.006)</f>
        <v>6.0000000000000001E-3</v>
      </c>
      <c r="P41" s="48">
        <f ca="1">IF(Q148&lt;&gt;"",NA(),IF(Q146="u",Q147+(1/2)*(LN((1-P146)/P146))^-1*(O148-P147)*LN(O41/(1-O41))+((1-2*P146)*(LN((1-P146)/P146)))^-1*(1-2*(Q147-P147)/(O148-P147))*(O148-P147)*(O41-0.5)*LN(O41/(1-O41)),IF(Q146="sl",O147+EXP(LN(Q147-O147)+(1/2)*(LN((1-P146)/P146))^-1*LN((O148-O147)/(P147-O147))*LN(O41/(1-O41))+((1-2*P146)*(LN((1-P146)/P146)))^-1*LN(((O148-O147)*(P147-O147))/(Q147-O147)^2)*(O41-0.5)*LN(O41/(1-O41))),IF(Q146="su",P148-EXP(-(-LN(P148-Q147)-(1/2)*(LN((1-P146)/P146))^-1*LN((P148-O148)/(P148-P147))*LN(O41/(1-O41))-((1-2*P146)*(LN((1-P146)/P146)))^-1*LN(((P148-O148)*(P148-P147))/(P148-Q147)^2)*(O41-0.5)*LN(O41/(1-O41)))),IF(Q146="b",(O147+P148*EXP(LN((Q147-O147)/(P148-Q147))+(1/2)*(LN((1-P146)/P146))^-1*LN(((O148-O147)/(P148-O148))/((P147-O147)/(P148-P147)))*LN(O41/(1-O41))+((1-2*P146)*(LN((1-P146)/P146)))^-1*LN((((O148-O147)/(P148-O148))*((P147-O147)/(P148-P147)))/((Q147-O147)/(P148-Q147))^2)*(O41-0.5)*LN(O41/(1-O41))))/(1+EXP(LN((Q147-O147)/(P148-Q147))+(1/2)*(LN((1-P146)/P146))^-1*LN(((O148-O147)/(P148-O148))/((P147-O147)/(P148-P147)))*LN(O41/(1-O41))+((1-2*P146)*(LN((1-P146)/P146)))^-1*LN((((O148-O147)/(P148-O148))*((P147-O147)/(P148-P147)))/((Q147-O147)/(P148-Q147))^2)*(O41-0.5)*LN(O41/(1-O41)))),NA())))))</f>
        <v>20.880347654731384</v>
      </c>
      <c r="Q41" s="49">
        <f ca="1">IF(Q148&lt;&gt;"",NA(),IF(Q146="u",((1/2)*(LN((1-P146)/P146))^-1*(O148-P147)/(O41*(1-O41))+((1-2*P146)*(LN((1-P146)/P146)))^-1*(1-2*(Q147-P147)/(O148-P147))*(O148-P147)*((O41-0.5)/(O41*(1-O41))+LN(O41/(1-O41))))^(-1),IF(Q146="sl",((1/2)*(LN((1-P146)/P146))^-1*LN((O148-O147)/(P147-O147))/(O41*(1-O41))+((1-2*P146)*(LN((1-P146)/P146)))^-1*LN(((O148-O147)*(P147-O147))/(Q147-O147)^2)*((O41-0.5)/(O41*(1-O41))+LN(O41/(1-O41))))^(-1)*EXP(-(LN(Q147-O147)+(1/2)*(LN((1-P146)/P146))^-1*LN((O148-O147)/(P147-O147))*LN(O41/(1-O41))+((1-2*P146)*(LN((1-P146)/P146)))^-1*LN(((O148-O147)*(P147-O147))/(Q147-O147)^2)*(O41-0.5)*LN(O41/(1-O41)))),IF(Q146="su",(-(1/2)*(LN((1-P146)/P146))^-1*LN((P148-O148)/(P148-P147))/(O41*(1-O41))-((1-2*P146)*(LN((1-P146)/P146)))^-1*LN(((P148-O148)*(P148-P147))/(P148-Q147)^2)*((O41-0.5)/(O41*(1-O41))+LN(O41/(1-O41))))^(-1)*EXP((-LN(P148-Q147)-(1/2)*(LN((1-P146)/P146))^-1*LN((P148-O148)/(P148-P147))*LN(O41/(1-O41))-((1-2*P146)*(LN((1-P146)/P146)))^-1*LN(((P148-O148)*(P148-P147))/(P148-Q147)^2)*(O41-0.5)*LN(O41/(1-O41)))),IF(Q146="b",((1/2)*(LN((1-P146)/P146))^-1*LN(((O148-O147)/(P148-O148))/((P147-O147)/(P148-P147)))/(O41*(1-O41))+((1-2*P146)*(LN((1-P146)/P146)))^-1*LN((((O148-O147)/(P148-O148))*((P147-O147)/(P148-P147)))/((Q147-O147)/(P148-Q147))^2)*((O41-0.5)/(O41*(1-O41))+LN(O41/(1-O41))))^(-1)*(1+EXP(LN((Q147-O147)/(P148-Q147))+(1/2)*(LN((1-P146)/P146))^-1*LN(((O148-O147)/(P148-O148))/((P147-O147)/(P148-P147)))*LN(O41/(1-O41))+((1-2*P146)*(LN((1-P146)/P146)))^-1*LN((((O148-O147)/(P148-O148))*((P147-O147)/(P148-P147)))/((Q147-O147)/(P148-Q147))^2)*(O41-0.5)*LN(O41/(1-O41))))^2/((P148-O147)*EXP(LN((Q147-O147)/(P148-Q147))+(1/2)*(LN((1-P146)/P146))^-1*LN(((O148-O147)/(P148-O148))/((P147-O147)/(P148-P147)))*LN(O41/(1-O41))+((1-2*P146)*(LN((1-P146)/P146)))^-1*LN((((O148-O147)/(P148-O148))*((P147-O147)/(P148-P147)))/((Q147-O147)/(P148-Q147))^2)*(O41-0.5)*LN(O41/(1-O41)))),NA())))))</f>
        <v>2.0634936372715593E-3</v>
      </c>
    </row>
    <row r="42" spans="15:17" x14ac:dyDescent="0.25">
      <c r="O42" s="47">
        <f ca="1">IF(Q148&lt;&gt;"",NA(),(ROW()-ROW(O41))/100)</f>
        <v>0.01</v>
      </c>
      <c r="P42" s="48">
        <f ca="1">IF(Q148&lt;&gt;"",NA(),IF(Q146="u",Q147+(1/2)*(LN((1-P146)/P146))^-1*(O148-P147)*LN(O42/(1-O42))+((1-2*P146)*(LN((1-P146)/P146)))^-1*(1-2*(Q147-P147)/(O148-P147))*(O148-P147)*(O42-0.5)*LN(O42/(1-O42)),IF(Q146="sl",O147+EXP(LN(Q147-O147)+(1/2)*(LN((1-P146)/P146))^-1*LN((O148-O147)/(P147-O147))*LN(O42/(1-O42))+((1-2*P146)*(LN((1-P146)/P146)))^-1*LN(((O148-O147)*(P147-O147))/(Q147-O147)^2)*(O42-0.5)*LN(O42/(1-O42))),IF(Q146="su",P148-EXP(-(-LN(P148-Q147)-(1/2)*(LN((1-P146)/P146))^-1*LN((P148-O148)/(P148-P147))*LN(O42/(1-O42))-((1-2*P146)*(LN((1-P146)/P146)))^-1*LN(((P148-O148)*(P148-P147))/(P148-Q147)^2)*(O42-0.5)*LN(O42/(1-O42)))),IF(Q146="b",(O147+P148*EXP(LN((Q147-O147)/(P148-Q147))+(1/2)*(LN((1-P146)/P146))^-1*LN(((O148-O147)/(P148-O148))/((P147-O147)/(P148-P147)))*LN(O42/(1-O42))+((1-2*P146)*(LN((1-P146)/P146)))^-1*LN((((O148-O147)/(P148-O148))*((P147-O147)/(P148-P147)))/((Q147-O147)/(P148-Q147))^2)*(O42-0.5)*LN(O42/(1-O42))))/(1+EXP(LN((Q147-O147)/(P148-Q147))+(1/2)*(LN((1-P146)/P146))^-1*LN(((O148-O147)/(P148-O148))/((P147-O147)/(P148-P147)))*LN(O42/(1-O42))+((1-2*P146)*(LN((1-P146)/P146)))^-1*LN((((O148-O147)/(P148-O148))*((P147-O147)/(P148-P147)))/((Q147-O147)/(P148-Q147))^2)*(O42-0.5)*LN(O42/(1-O42)))),NA())))))</f>
        <v>22.397616447625733</v>
      </c>
      <c r="Q42" s="49">
        <f ca="1">IF(Q148&lt;&gt;"",NA(),IF(Q146="u",((1/2)*(LN((1-P146)/P146))^-1*(O148-P147)/(O42*(1-O42))+((1-2*P146)*(LN((1-P146)/P146)))^-1*(1-2*(Q147-P147)/(O148-P147))*(O148-P147)*((O42-0.5)/(O42*(1-O42))+LN(O42/(1-O42))))^(-1),IF(Q146="sl",((1/2)*(LN((1-P146)/P146))^-1*LN((O148-O147)/(P147-O147))/(O42*(1-O42))+((1-2*P146)*(LN((1-P146)/P146)))^-1*LN(((O148-O147)*(P147-O147))/(Q147-O147)^2)*((O42-0.5)/(O42*(1-O42))+LN(O42/(1-O42))))^(-1)*EXP(-(LN(Q147-O147)+(1/2)*(LN((1-P146)/P146))^-1*LN((O148-O147)/(P147-O147))*LN(O42/(1-O42))+((1-2*P146)*(LN((1-P146)/P146)))^-1*LN(((O148-O147)*(P147-O147))/(Q147-O147)^2)*(O42-0.5)*LN(O42/(1-O42)))),IF(Q146="su",(-(1/2)*(LN((1-P146)/P146))^-1*LN((P148-O148)/(P148-P147))/(O42*(1-O42))-((1-2*P146)*(LN((1-P146)/P146)))^-1*LN(((P148-O148)*(P148-P147))/(P148-Q147)^2)*((O42-0.5)/(O42*(1-O42))+LN(O42/(1-O42))))^(-1)*EXP((-LN(P148-Q147)-(1/2)*(LN((1-P146)/P146))^-1*LN((P148-O148)/(P148-P147))*LN(O42/(1-O42))-((1-2*P146)*(LN((1-P146)/P146)))^-1*LN(((P148-O148)*(P148-P147))/(P148-Q147)^2)*(O42-0.5)*LN(O42/(1-O42)))),IF(Q146="b",((1/2)*(LN((1-P146)/P146))^-1*LN(((O148-O147)/(P148-O148))/((P147-O147)/(P148-P147)))/(O42*(1-O42))+((1-2*P146)*(LN((1-P146)/P146)))^-1*LN((((O148-O147)/(P148-O148))*((P147-O147)/(P148-P147)))/((Q147-O147)/(P148-Q147))^2)*((O42-0.5)/(O42*(1-O42))+LN(O42/(1-O42))))^(-1)*(1+EXP(LN((Q147-O147)/(P148-Q147))+(1/2)*(LN((1-P146)/P146))^-1*LN(((O148-O147)/(P148-O148))/((P147-O147)/(P148-P147)))*LN(O42/(1-O42))+((1-2*P146)*(LN((1-P146)/P146)))^-1*LN((((O148-O147)/(P148-O148))*((P147-O147)/(P148-P147)))/((Q147-O147)/(P148-Q147))^2)*(O42-0.5)*LN(O42/(1-O42))))^2/((P148-O147)*EXP(LN((Q147-O147)/(P148-Q147))+(1/2)*(LN((1-P146)/P146))^-1*LN(((O148-O147)/(P148-O148))/((P147-O147)/(P148-P147)))*LN(O42/(1-O42))+((1-2*P146)*(LN((1-P146)/P146)))^-1*LN((((O148-O147)/(P148-O148))*((P147-O147)/(P148-P147)))/((Q147-O147)/(P148-Q147))^2)*(O42-0.5)*LN(O42/(1-O42)))),NA())))))</f>
        <v>3.2993335998965853E-3</v>
      </c>
    </row>
    <row r="43" spans="15:17" x14ac:dyDescent="0.25">
      <c r="O43" s="47">
        <f ca="1">IF(Q148&lt;&gt;"",NA(),(ROW()-ROW(O41))/100)</f>
        <v>0.02</v>
      </c>
      <c r="P43" s="48">
        <f ca="1">IF(Q148&lt;&gt;"",NA(),IF(Q146="u",Q147+(1/2)*(LN((1-P146)/P146))^-1*(O148-P147)*LN(O43/(1-O43))+((1-2*P146)*(LN((1-P146)/P146)))^-1*(1-2*(Q147-P147)/(O148-P147))*(O148-P147)*(O43-0.5)*LN(O43/(1-O43)),IF(Q146="sl",O147+EXP(LN(Q147-O147)+(1/2)*(LN((1-P146)/P146))^-1*LN((O148-O147)/(P147-O147))*LN(O43/(1-O43))+((1-2*P146)*(LN((1-P146)/P146)))^-1*LN(((O148-O147)*(P147-O147))/(Q147-O147)^2)*(O43-0.5)*LN(O43/(1-O43))),IF(Q146="su",P148-EXP(-(-LN(P148-Q147)-(1/2)*(LN((1-P146)/P146))^-1*LN((P148-O148)/(P148-P147))*LN(O43/(1-O43))-((1-2*P146)*(LN((1-P146)/P146)))^-1*LN(((P148-O148)*(P148-P147))/(P148-Q147)^2)*(O43-0.5)*LN(O43/(1-O43)))),IF(Q146="b",(O147+P148*EXP(LN((Q147-O147)/(P148-Q147))+(1/2)*(LN((1-P146)/P146))^-1*LN(((O148-O147)/(P148-O148))/((P147-O147)/(P148-P147)))*LN(O43/(1-O43))+((1-2*P146)*(LN((1-P146)/P146)))^-1*LN((((O148-O147)/(P148-O148))*((P147-O147)/(P148-P147)))/((Q147-O147)/(P148-Q147))^2)*(O43-0.5)*LN(O43/(1-O43))))/(1+EXP(LN((Q147-O147)/(P148-Q147))+(1/2)*(LN((1-P146)/P146))^-1*LN(((O148-O147)/(P148-O148))/((P147-O147)/(P148-P147)))*LN(O43/(1-O43))+((1-2*P146)*(LN((1-P146)/P146)))^-1*LN((((O148-O147)/(P148-O148))*((P147-O147)/(P148-P147)))/((Q147-O147)/(P148-Q147))^2)*(O43-0.5)*LN(O43/(1-O43)))),NA())))))</f>
        <v>24.551405546765153</v>
      </c>
      <c r="Q43" s="49">
        <f ca="1">IF(Q148&lt;&gt;"",NA(),IF(Q146="u",((1/2)*(LN((1-P146)/P146))^-1*(O148-P147)/(O43*(1-O43))+((1-2*P146)*(LN((1-P146)/P146)))^-1*(1-2*(Q147-P147)/(O148-P147))*(O148-P147)*((O43-0.5)/(O43*(1-O43))+LN(O43/(1-O43))))^(-1),IF(Q146="sl",((1/2)*(LN((1-P146)/P146))^-1*LN((O148-O147)/(P147-O147))/(O43*(1-O43))+((1-2*P146)*(LN((1-P146)/P146)))^-1*LN(((O148-O147)*(P147-O147))/(Q147-O147)^2)*((O43-0.5)/(O43*(1-O43))+LN(O43/(1-O43))))^(-1)*EXP(-(LN(Q147-O147)+(1/2)*(LN((1-P146)/P146))^-1*LN((O148-O147)/(P147-O147))*LN(O43/(1-O43))+((1-2*P146)*(LN((1-P146)/P146)))^-1*LN(((O148-O147)*(P147-O147))/(Q147-O147)^2)*(O43-0.5)*LN(O43/(1-O43)))),IF(Q146="su",(-(1/2)*(LN((1-P146)/P146))^-1*LN((P148-O148)/(P148-P147))/(O43*(1-O43))-((1-2*P146)*(LN((1-P146)/P146)))^-1*LN(((P148-O148)*(P148-P147))/(P148-Q147)^2)*((O43-0.5)/(O43*(1-O43))+LN(O43/(1-O43))))^(-1)*EXP((-LN(P148-Q147)-(1/2)*(LN((1-P146)/P146))^-1*LN((P148-O148)/(P148-P147))*LN(O43/(1-O43))-((1-2*P146)*(LN((1-P146)/P146)))^-1*LN(((P148-O148)*(P148-P147))/(P148-Q147)^2)*(O43-0.5)*LN(O43/(1-O43)))),IF(Q146="b",((1/2)*(LN((1-P146)/P146))^-1*LN(((O148-O147)/(P148-O148))/((P147-O147)/(P148-P147)))/(O43*(1-O43))+((1-2*P146)*(LN((1-P146)/P146)))^-1*LN((((O148-O147)/(P148-O148))*((P147-O147)/(P148-P147)))/((Q147-O147)/(P148-Q147))^2)*((O43-0.5)/(O43*(1-O43))+LN(O43/(1-O43))))^(-1)*(1+EXP(LN((Q147-O147)/(P148-Q147))+(1/2)*(LN((1-P146)/P146))^-1*LN(((O148-O147)/(P148-O148))/((P147-O147)/(P148-P147)))*LN(O43/(1-O43))+((1-2*P146)*(LN((1-P146)/P146)))^-1*LN((((O148-O147)/(P148-O148))*((P147-O147)/(P148-P147)))/((Q147-O147)/(P148-Q147))^2)*(O43-0.5)*LN(O43/(1-O43))))^2/((P148-O147)*EXP(LN((Q147-O147)/(P148-Q147))+(1/2)*(LN((1-P146)/P146))^-1*LN(((O148-O147)/(P148-O148))/((P147-O147)/(P148-P147)))*LN(O43/(1-O43))+((1-2*P146)*(LN((1-P146)/P146)))^-1*LN((((O148-O147)/(P148-O148))*((P147-O147)/(P148-P147)))/((Q147-O147)/(P148-Q147))^2)*(O43-0.5)*LN(O43/(1-O43)))),NA())))))</f>
        <v>6.2880886254291215E-3</v>
      </c>
    </row>
    <row r="44" spans="15:17" x14ac:dyDescent="0.25">
      <c r="O44" s="47">
        <f ca="1">IF(Q148&lt;&gt;"",NA(),(ROW()-ROW(O41))/100)</f>
        <v>0.03</v>
      </c>
      <c r="P44" s="48">
        <f ca="1">IF(Q148&lt;&gt;"",NA(),IF(Q146="u",Q147+(1/2)*(LN((1-P146)/P146))^-1*(O148-P147)*LN(O44/(1-O44))+((1-2*P146)*(LN((1-P146)/P146)))^-1*(1-2*(Q147-P147)/(O148-P147))*(O148-P147)*(O44-0.5)*LN(O44/(1-O44)),IF(Q146="sl",O147+EXP(LN(Q147-O147)+(1/2)*(LN((1-P146)/P146))^-1*LN((O148-O147)/(P147-O147))*LN(O44/(1-O44))+((1-2*P146)*(LN((1-P146)/P146)))^-1*LN(((O148-O147)*(P147-O147))/(Q147-O147)^2)*(O44-0.5)*LN(O44/(1-O44))),IF(Q146="su",P148-EXP(-(-LN(P148-Q147)-(1/2)*(LN((1-P146)/P146))^-1*LN((P148-O148)/(P148-P147))*LN(O44/(1-O44))-((1-2*P146)*(LN((1-P146)/P146)))^-1*LN(((P148-O148)*(P148-P147))/(P148-Q147)^2)*(O44-0.5)*LN(O44/(1-O44)))),IF(Q146="b",(O147+P148*EXP(LN((Q147-O147)/(P148-Q147))+(1/2)*(LN((1-P146)/P146))^-1*LN(((O148-O147)/(P148-O148))/((P147-O147)/(P148-P147)))*LN(O44/(1-O44))+((1-2*P146)*(LN((1-P146)/P146)))^-1*LN((((O148-O147)/(P148-O148))*((P147-O147)/(P148-P147)))/((Q147-O147)/(P148-Q147))^2)*(O44-0.5)*LN(O44/(1-O44))))/(1+EXP(LN((Q147-O147)/(P148-Q147))+(1/2)*(LN((1-P146)/P146))^-1*LN(((O148-O147)/(P148-O148))/((P147-O147)/(P148-P147)))*LN(O44/(1-O44))+((1-2*P146)*(LN((1-P146)/P146)))^-1*LN((((O148-O147)/(P148-O148))*((P147-O147)/(P148-P147)))/((Q147-O147)/(P148-Q147))^2)*(O44-0.5)*LN(O44/(1-O44)))),NA())))))</f>
        <v>25.857871014627921</v>
      </c>
      <c r="Q44" s="49">
        <f ca="1">IF(Q148&lt;&gt;"",NA(),IF(Q146="u",((1/2)*(LN((1-P146)/P146))^-1*(O148-P147)/(O44*(1-O44))+((1-2*P146)*(LN((1-P146)/P146)))^-1*(1-2*(Q147-P147)/(O148-P147))*(O148-P147)*((O44-0.5)/(O44*(1-O44))+LN(O44/(1-O44))))^(-1),IF(Q146="sl",((1/2)*(LN((1-P146)/P146))^-1*LN((O148-O147)/(P147-O147))/(O44*(1-O44))+((1-2*P146)*(LN((1-P146)/P146)))^-1*LN(((O148-O147)*(P147-O147))/(Q147-O147)^2)*((O44-0.5)/(O44*(1-O44))+LN(O44/(1-O44))))^(-1)*EXP(-(LN(Q147-O147)+(1/2)*(LN((1-P146)/P146))^-1*LN((O148-O147)/(P147-O147))*LN(O44/(1-O44))+((1-2*P146)*(LN((1-P146)/P146)))^-1*LN(((O148-O147)*(P147-O147))/(Q147-O147)^2)*(O44-0.5)*LN(O44/(1-O44)))),IF(Q146="su",(-(1/2)*(LN((1-P146)/P146))^-1*LN((P148-O148)/(P148-P147))/(O44*(1-O44))-((1-2*P146)*(LN((1-P146)/P146)))^-1*LN(((P148-O148)*(P148-P147))/(P148-Q147)^2)*((O44-0.5)/(O44*(1-O44))+LN(O44/(1-O44))))^(-1)*EXP((-LN(P148-Q147)-(1/2)*(LN((1-P146)/P146))^-1*LN((P148-O148)/(P148-P147))*LN(O44/(1-O44))-((1-2*P146)*(LN((1-P146)/P146)))^-1*LN(((P148-O148)*(P148-P147))/(P148-Q147)^2)*(O44-0.5)*LN(O44/(1-O44)))),IF(Q146="b",((1/2)*(LN((1-P146)/P146))^-1*LN(((O148-O147)/(P148-O148))/((P147-O147)/(P148-P147)))/(O44*(1-O44))+((1-2*P146)*(LN((1-P146)/P146)))^-1*LN((((O148-O147)/(P148-O148))*((P147-O147)/(P148-P147)))/((Q147-O147)/(P148-Q147))^2)*((O44-0.5)/(O44*(1-O44))+LN(O44/(1-O44))))^(-1)*(1+EXP(LN((Q147-O147)/(P148-Q147))+(1/2)*(LN((1-P146)/P146))^-1*LN(((O148-O147)/(P148-O148))/((P147-O147)/(P148-P147)))*LN(O44/(1-O44))+((1-2*P146)*(LN((1-P146)/P146)))^-1*LN((((O148-O147)/(P148-O148))*((P147-O147)/(P148-P147)))/((Q147-O147)/(P148-Q147))^2)*(O44-0.5)*LN(O44/(1-O44))))^2/((P148-O147)*EXP(LN((Q147-O147)/(P148-Q147))+(1/2)*(LN((1-P146)/P146))^-1*LN(((O148-O147)/(P148-O148))/((P147-O147)/(P148-P147)))*LN(O44/(1-O44))+((1-2*P146)*(LN((1-P146)/P146)))^-1*LN((((O148-O147)/(P148-O148))*((P147-O147)/(P148-P147)))/((Q147-O147)/(P148-Q147))^2)*(O44-0.5)*LN(O44/(1-O44)))),NA())))))</f>
        <v>9.1909893922529681E-3</v>
      </c>
    </row>
    <row r="45" spans="15:17" x14ac:dyDescent="0.25">
      <c r="O45" s="47">
        <f ca="1">IF(Q148&lt;&gt;"",NA(),(ROW()-ROW(O41))/100)</f>
        <v>0.04</v>
      </c>
      <c r="P45" s="48">
        <f ca="1">IF(Q148&lt;&gt;"",NA(),IF(Q146="u",Q147+(1/2)*(LN((1-P146)/P146))^-1*(O148-P147)*LN(O45/(1-O45))+((1-2*P146)*(LN((1-P146)/P146)))^-1*(1-2*(Q147-P147)/(O148-P147))*(O148-P147)*(O45-0.5)*LN(O45/(1-O45)),IF(Q146="sl",O147+EXP(LN(Q147-O147)+(1/2)*(LN((1-P146)/P146))^-1*LN((O148-O147)/(P147-O147))*LN(O45/(1-O45))+((1-2*P146)*(LN((1-P146)/P146)))^-1*LN(((O148-O147)*(P147-O147))/(Q147-O147)^2)*(O45-0.5)*LN(O45/(1-O45))),IF(Q146="su",P148-EXP(-(-LN(P148-Q147)-(1/2)*(LN((1-P146)/P146))^-1*LN((P148-O148)/(P148-P147))*LN(O45/(1-O45))-((1-2*P146)*(LN((1-P146)/P146)))^-1*LN(((P148-O148)*(P148-P147))/(P148-Q147)^2)*(O45-0.5)*LN(O45/(1-O45)))),IF(Q146="b",(O147+P148*EXP(LN((Q147-O147)/(P148-Q147))+(1/2)*(LN((1-P146)/P146))^-1*LN(((O148-O147)/(P148-O148))/((P147-O147)/(P148-P147)))*LN(O45/(1-O45))+((1-2*P146)*(LN((1-P146)/P146)))^-1*LN((((O148-O147)/(P148-O148))*((P147-O147)/(P148-P147)))/((Q147-O147)/(P148-Q147))^2)*(O45-0.5)*LN(O45/(1-O45))))/(1+EXP(LN((Q147-O147)/(P148-Q147))+(1/2)*(LN((1-P146)/P146))^-1*LN(((O148-O147)/(P148-O148))/((P147-O147)/(P148-P147)))*LN(O45/(1-O45))+((1-2*P146)*(LN((1-P146)/P146)))^-1*LN((((O148-O147)/(P148-O148))*((P147-O147)/(P148-P147)))/((Q147-O147)/(P148-Q147))^2)*(O45-0.5)*LN(O45/(1-O45)))),NA())))))</f>
        <v>26.805953363583363</v>
      </c>
      <c r="Q45" s="49">
        <f ca="1">IF(Q148&lt;&gt;"",NA(),IF(Q146="u",((1/2)*(LN((1-P146)/P146))^-1*(O148-P147)/(O45*(1-O45))+((1-2*P146)*(LN((1-P146)/P146)))^-1*(1-2*(Q147-P147)/(O148-P147))*(O148-P147)*((O45-0.5)/(O45*(1-O45))+LN(O45/(1-O45))))^(-1),IF(Q146="sl",((1/2)*(LN((1-P146)/P146))^-1*LN((O148-O147)/(P147-O147))/(O45*(1-O45))+((1-2*P146)*(LN((1-P146)/P146)))^-1*LN(((O148-O147)*(P147-O147))/(Q147-O147)^2)*((O45-0.5)/(O45*(1-O45))+LN(O45/(1-O45))))^(-1)*EXP(-(LN(Q147-O147)+(1/2)*(LN((1-P146)/P146))^-1*LN((O148-O147)/(P147-O147))*LN(O45/(1-O45))+((1-2*P146)*(LN((1-P146)/P146)))^-1*LN(((O148-O147)*(P147-O147))/(Q147-O147)^2)*(O45-0.5)*LN(O45/(1-O45)))),IF(Q146="su",(-(1/2)*(LN((1-P146)/P146))^-1*LN((P148-O148)/(P148-P147))/(O45*(1-O45))-((1-2*P146)*(LN((1-P146)/P146)))^-1*LN(((P148-O148)*(P148-P147))/(P148-Q147)^2)*((O45-0.5)/(O45*(1-O45))+LN(O45/(1-O45))))^(-1)*EXP((-LN(P148-Q147)-(1/2)*(LN((1-P146)/P146))^-1*LN((P148-O148)/(P148-P147))*LN(O45/(1-O45))-((1-2*P146)*(LN((1-P146)/P146)))^-1*LN(((P148-O148)*(P148-P147))/(P148-Q147)^2)*(O45-0.5)*LN(O45/(1-O45)))),IF(Q146="b",((1/2)*(LN((1-P146)/P146))^-1*LN(((O148-O147)/(P148-O148))/((P147-O147)/(P148-P147)))/(O45*(1-O45))+((1-2*P146)*(LN((1-P146)/P146)))^-1*LN((((O148-O147)/(P148-O148))*((P147-O147)/(P148-P147)))/((Q147-O147)/(P148-Q147))^2)*((O45-0.5)/(O45*(1-O45))+LN(O45/(1-O45))))^(-1)*(1+EXP(LN((Q147-O147)/(P148-Q147))+(1/2)*(LN((1-P146)/P146))^-1*LN(((O148-O147)/(P148-O148))/((P147-O147)/(P148-P147)))*LN(O45/(1-O45))+((1-2*P146)*(LN((1-P146)/P146)))^-1*LN((((O148-O147)/(P148-O148))*((P147-O147)/(P148-P147)))/((Q147-O147)/(P148-Q147))^2)*(O45-0.5)*LN(O45/(1-O45))))^2/((P148-O147)*EXP(LN((Q147-O147)/(P148-Q147))+(1/2)*(LN((1-P146)/P146))^-1*LN(((O148-O147)/(P148-O148))/((P147-O147)/(P148-P147)))*LN(O45/(1-O45))+((1-2*P146)*(LN((1-P146)/P146)))^-1*LN((((O148-O147)/(P148-O148))*((P147-O147)/(P148-P147)))/((Q147-O147)/(P148-Q147))^2)*(O45-0.5)*LN(O45/(1-O45)))),NA())))))</f>
        <v>1.2017181727138121E-2</v>
      </c>
    </row>
    <row r="46" spans="15:17" x14ac:dyDescent="0.25">
      <c r="O46" s="47">
        <f ca="1">IF(Q148&lt;&gt;"",NA(),(ROW()-ROW(O41))/100)</f>
        <v>0.05</v>
      </c>
      <c r="P46" s="48">
        <f ca="1">IF(Q148&lt;&gt;"",NA(),IF(Q146="u",Q147+(1/2)*(LN((1-P146)/P146))^-1*(O148-P147)*LN(O46/(1-O46))+((1-2*P146)*(LN((1-P146)/P146)))^-1*(1-2*(Q147-P147)/(O148-P147))*(O148-P147)*(O46-0.5)*LN(O46/(1-O46)),IF(Q146="sl",O147+EXP(LN(Q147-O147)+(1/2)*(LN((1-P146)/P146))^-1*LN((O148-O147)/(P147-O147))*LN(O46/(1-O46))+((1-2*P146)*(LN((1-P146)/P146)))^-1*LN(((O148-O147)*(P147-O147))/(Q147-O147)^2)*(O46-0.5)*LN(O46/(1-O46))),IF(Q146="su",P148-EXP(-(-LN(P148-Q147)-(1/2)*(LN((1-P146)/P146))^-1*LN((P148-O148)/(P148-P147))*LN(O46/(1-O46))-((1-2*P146)*(LN((1-P146)/P146)))^-1*LN(((P148-O148)*(P148-P147))/(P148-Q147)^2)*(O46-0.5)*LN(O46/(1-O46)))),IF(Q146="b",(O147+P148*EXP(LN((Q147-O147)/(P148-Q147))+(1/2)*(LN((1-P146)/P146))^-1*LN(((O148-O147)/(P148-O148))/((P147-O147)/(P148-P147)))*LN(O46/(1-O46))+((1-2*P146)*(LN((1-P146)/P146)))^-1*LN((((O148-O147)/(P148-O148))*((P147-O147)/(P148-P147)))/((Q147-O147)/(P148-Q147))^2)*(O46-0.5)*LN(O46/(1-O46))))/(1+EXP(LN((Q147-O147)/(P148-Q147))+(1/2)*(LN((1-P146)/P146))^-1*LN(((O148-O147)/(P148-O148))/((P147-O147)/(P148-P147)))*LN(O46/(1-O46))+((1-2*P146)*(LN((1-P146)/P146)))^-1*LN((((O148-O147)/(P148-O148))*((P147-O147)/(P148-P147)))/((Q147-O147)/(P148-Q147))^2)*(O46-0.5)*LN(O46/(1-O46)))),NA())))))</f>
        <v>27.555088648949983</v>
      </c>
      <c r="Q46" s="49">
        <f ca="1">IF(Q148&lt;&gt;"",NA(),IF(Q146="u",((1/2)*(LN((1-P146)/P146))^-1*(O148-P147)/(O46*(1-O46))+((1-2*P146)*(LN((1-P146)/P146)))^-1*(1-2*(Q147-P147)/(O148-P147))*(O148-P147)*((O46-0.5)/(O46*(1-O46))+LN(O46/(1-O46))))^(-1),IF(Q146="sl",((1/2)*(LN((1-P146)/P146))^-1*LN((O148-O147)/(P147-O147))/(O46*(1-O46))+((1-2*P146)*(LN((1-P146)/P146)))^-1*LN(((O148-O147)*(P147-O147))/(Q147-O147)^2)*((O46-0.5)/(O46*(1-O46))+LN(O46/(1-O46))))^(-1)*EXP(-(LN(Q147-O147)+(1/2)*(LN((1-P146)/P146))^-1*LN((O148-O147)/(P147-O147))*LN(O46/(1-O46))+((1-2*P146)*(LN((1-P146)/P146)))^-1*LN(((O148-O147)*(P147-O147))/(Q147-O147)^2)*(O46-0.5)*LN(O46/(1-O46)))),IF(Q146="su",(-(1/2)*(LN((1-P146)/P146))^-1*LN((P148-O148)/(P148-P147))/(O46*(1-O46))-((1-2*P146)*(LN((1-P146)/P146)))^-1*LN(((P148-O148)*(P148-P147))/(P148-Q147)^2)*((O46-0.5)/(O46*(1-O46))+LN(O46/(1-O46))))^(-1)*EXP((-LN(P148-Q147)-(1/2)*(LN((1-P146)/P146))^-1*LN((P148-O148)/(P148-P147))*LN(O46/(1-O46))-((1-2*P146)*(LN((1-P146)/P146)))^-1*LN(((P148-O148)*(P148-P147))/(P148-Q147)^2)*(O46-0.5)*LN(O46/(1-O46)))),IF(Q146="b",((1/2)*(LN((1-P146)/P146))^-1*LN(((O148-O147)/(P148-O148))/((P147-O147)/(P148-P147)))/(O46*(1-O46))+((1-2*P146)*(LN((1-P146)/P146)))^-1*LN((((O148-O147)/(P148-O148))*((P147-O147)/(P148-P147)))/((Q147-O147)/(P148-Q147))^2)*((O46-0.5)/(O46*(1-O46))+LN(O46/(1-O46))))^(-1)*(1+EXP(LN((Q147-O147)/(P148-Q147))+(1/2)*(LN((1-P146)/P146))^-1*LN(((O148-O147)/(P148-O148))/((P147-O147)/(P148-P147)))*LN(O46/(1-O46))+((1-2*P146)*(LN((1-P146)/P146)))^-1*LN((((O148-O147)/(P148-O148))*((P147-O147)/(P148-P147)))/((Q147-O147)/(P148-Q147))^2)*(O46-0.5)*LN(O46/(1-O46))))^2/((P148-O147)*EXP(LN((Q147-O147)/(P148-Q147))+(1/2)*(LN((1-P146)/P146))^-1*LN(((O148-O147)/(P148-O148))/((P147-O147)/(P148-P147)))*LN(O46/(1-O46))+((1-2*P146)*(LN((1-P146)/P146)))^-1*LN((((O148-O147)/(P148-O148))*((P147-O147)/(P148-P147)))/((Q147-O147)/(P148-Q147))^2)*(O46-0.5)*LN(O46/(1-O46)))),NA())))))</f>
        <v>1.4759284093318345E-2</v>
      </c>
    </row>
    <row r="47" spans="15:17" x14ac:dyDescent="0.25">
      <c r="O47" s="47">
        <f ca="1">IF(Q148&lt;&gt;"",NA(),(ROW()-ROW(O41))/100)</f>
        <v>0.06</v>
      </c>
      <c r="P47" s="48">
        <f ca="1">IF(Q148&lt;&gt;"",NA(),IF(Q146="u",Q147+(1/2)*(LN((1-P146)/P146))^-1*(O148-P147)*LN(O47/(1-O47))+((1-2*P146)*(LN((1-P146)/P146)))^-1*(1-2*(Q147-P147)/(O148-P147))*(O148-P147)*(O47-0.5)*LN(O47/(1-O47)),IF(Q146="sl",O147+EXP(LN(Q147-O147)+(1/2)*(LN((1-P146)/P146))^-1*LN((O148-O147)/(P147-O147))*LN(O47/(1-O47))+((1-2*P146)*(LN((1-P146)/P146)))^-1*LN(((O148-O147)*(P147-O147))/(Q147-O147)^2)*(O47-0.5)*LN(O47/(1-O47))),IF(Q146="su",P148-EXP(-(-LN(P148-Q147)-(1/2)*(LN((1-P146)/P146))^-1*LN((P148-O148)/(P148-P147))*LN(O47/(1-O47))-((1-2*P146)*(LN((1-P146)/P146)))^-1*LN(((P148-O148)*(P148-P147))/(P148-Q147)^2)*(O47-0.5)*LN(O47/(1-O47)))),IF(Q146="b",(O147+P148*EXP(LN((Q147-O147)/(P148-Q147))+(1/2)*(LN((1-P146)/P146))^-1*LN(((O148-O147)/(P148-O148))/((P147-O147)/(P148-P147)))*LN(O47/(1-O47))+((1-2*P146)*(LN((1-P146)/P146)))^-1*LN((((O148-O147)/(P148-O148))*((P147-O147)/(P148-P147)))/((Q147-O147)/(P148-Q147))^2)*(O47-0.5)*LN(O47/(1-O47))))/(1+EXP(LN((Q147-O147)/(P148-Q147))+(1/2)*(LN((1-P146)/P146))^-1*LN(((O148-O147)/(P148-O148))/((P147-O147)/(P148-P147)))*LN(O47/(1-O47))+((1-2*P146)*(LN((1-P146)/P146)))^-1*LN((((O148-O147)/(P148-O148))*((P147-O147)/(P148-P147)))/((Q147-O147)/(P148-Q147))^2)*(O47-0.5)*LN(O47/(1-O47)))),NA())))))</f>
        <v>28.177949903504604</v>
      </c>
      <c r="Q47" s="49">
        <f ca="1">IF(Q148&lt;&gt;"",NA(),IF(Q146="u",((1/2)*(LN((1-P146)/P146))^-1*(O148-P147)/(O47*(1-O47))+((1-2*P146)*(LN((1-P146)/P146)))^-1*(1-2*(Q147-P147)/(O148-P147))*(O148-P147)*((O47-0.5)/(O47*(1-O47))+LN(O47/(1-O47))))^(-1),IF(Q146="sl",((1/2)*(LN((1-P146)/P146))^-1*LN((O148-O147)/(P147-O147))/(O47*(1-O47))+((1-2*P146)*(LN((1-P146)/P146)))^-1*LN(((O148-O147)*(P147-O147))/(Q147-O147)^2)*((O47-0.5)/(O47*(1-O47))+LN(O47/(1-O47))))^(-1)*EXP(-(LN(Q147-O147)+(1/2)*(LN((1-P146)/P146))^-1*LN((O148-O147)/(P147-O147))*LN(O47/(1-O47))+((1-2*P146)*(LN((1-P146)/P146)))^-1*LN(((O148-O147)*(P147-O147))/(Q147-O147)^2)*(O47-0.5)*LN(O47/(1-O47)))),IF(Q146="su",(-(1/2)*(LN((1-P146)/P146))^-1*LN((P148-O148)/(P148-P147))/(O47*(1-O47))-((1-2*P146)*(LN((1-P146)/P146)))^-1*LN(((P148-O148)*(P148-P147))/(P148-Q147)^2)*((O47-0.5)/(O47*(1-O47))+LN(O47/(1-O47))))^(-1)*EXP((-LN(P148-Q147)-(1/2)*(LN((1-P146)/P146))^-1*LN((P148-O148)/(P148-P147))*LN(O47/(1-O47))-((1-2*P146)*(LN((1-P146)/P146)))^-1*LN(((P148-O148)*(P148-P147))/(P148-Q147)^2)*(O47-0.5)*LN(O47/(1-O47)))),IF(Q146="b",((1/2)*(LN((1-P146)/P146))^-1*LN(((O148-O147)/(P148-O148))/((P147-O147)/(P148-P147)))/(O47*(1-O47))+((1-2*P146)*(LN((1-P146)/P146)))^-1*LN((((O148-O147)/(P148-O148))*((P147-O147)/(P148-P147)))/((Q147-O147)/(P148-Q147))^2)*((O47-0.5)/(O47*(1-O47))+LN(O47/(1-O47))))^(-1)*(1+EXP(LN((Q147-O147)/(P148-Q147))+(1/2)*(LN((1-P146)/P146))^-1*LN(((O148-O147)/(P148-O148))/((P147-O147)/(P148-P147)))*LN(O47/(1-O47))+((1-2*P146)*(LN((1-P146)/P146)))^-1*LN((((O148-O147)/(P148-O148))*((P147-O147)/(P148-P147)))/((Q147-O147)/(P148-Q147))^2)*(O47-0.5)*LN(O47/(1-O47))))^2/((P148-O147)*EXP(LN((Q147-O147)/(P148-Q147))+(1/2)*(LN((1-P146)/P146))^-1*LN(((O148-O147)/(P148-O148))/((P147-O147)/(P148-P147)))*LN(O47/(1-O47))+((1-2*P146)*(LN((1-P146)/P146)))^-1*LN((((O148-O147)/(P148-O148))*((P147-O147)/(P148-P147)))/((Q147-O147)/(P148-Q147))^2)*(O47-0.5)*LN(O47/(1-O47)))),NA())))))</f>
        <v>1.7406692520130843E-2</v>
      </c>
    </row>
    <row r="48" spans="15:17" x14ac:dyDescent="0.25">
      <c r="O48" s="47">
        <f ca="1">IF(Q148&lt;&gt;"",NA(),(ROW()-ROW(O41))/100)</f>
        <v>7.0000000000000007E-2</v>
      </c>
      <c r="P48" s="48">
        <f ca="1">IF(Q148&lt;&gt;"",NA(),IF(Q146="u",Q147+(1/2)*(LN((1-P146)/P146))^-1*(O148-P147)*LN(O48/(1-O48))+((1-2*P146)*(LN((1-P146)/P146)))^-1*(1-2*(Q147-P147)/(O148-P147))*(O148-P147)*(O48-0.5)*LN(O48/(1-O48)),IF(Q146="sl",O147+EXP(LN(Q147-O147)+(1/2)*(LN((1-P146)/P146))^-1*LN((O148-O147)/(P147-O147))*LN(O48/(1-O48))+((1-2*P146)*(LN((1-P146)/P146)))^-1*LN(((O148-O147)*(P147-O147))/(Q147-O147)^2)*(O48-0.5)*LN(O48/(1-O48))),IF(Q146="su",P148-EXP(-(-LN(P148-Q147)-(1/2)*(LN((1-P146)/P146))^-1*LN((P148-O148)/(P148-P147))*LN(O48/(1-O48))-((1-2*P146)*(LN((1-P146)/P146)))^-1*LN(((P148-O148)*(P148-P147))/(P148-Q147)^2)*(O48-0.5)*LN(O48/(1-O48)))),IF(Q146="b",(O147+P148*EXP(LN((Q147-O147)/(P148-Q147))+(1/2)*(LN((1-P146)/P146))^-1*LN(((O148-O147)/(P148-O148))/((P147-O147)/(P148-P147)))*LN(O48/(1-O48))+((1-2*P146)*(LN((1-P146)/P146)))^-1*LN((((O148-O147)/(P148-O148))*((P147-O147)/(P148-P147)))/((Q147-O147)/(P148-Q147))^2)*(O48-0.5)*LN(O48/(1-O48))))/(1+EXP(LN((Q147-O147)/(P148-Q147))+(1/2)*(LN((1-P146)/P146))^-1*LN(((O148-O147)/(P148-O148))/((P147-O147)/(P148-P147)))*LN(O48/(1-O48))+((1-2*P146)*(LN((1-P146)/P146)))^-1*LN((((O148-O147)/(P148-O148))*((P147-O147)/(P148-P147)))/((Q147-O147)/(P148-Q147))^2)*(O48-0.5)*LN(O48/(1-O48)))),NA())))))</f>
        <v>28.713910402219437</v>
      </c>
      <c r="Q48" s="49">
        <f ca="1">IF(Q148&lt;&gt;"",NA(),IF(Q146="u",((1/2)*(LN((1-P146)/P146))^-1*(O148-P147)/(O48*(1-O48))+((1-2*P146)*(LN((1-P146)/P146)))^-1*(1-2*(Q147-P147)/(O148-P147))*(O148-P147)*((O48-0.5)/(O48*(1-O48))+LN(O48/(1-O48))))^(-1),IF(Q146="sl",((1/2)*(LN((1-P146)/P146))^-1*LN((O148-O147)/(P147-O147))/(O48*(1-O48))+((1-2*P146)*(LN((1-P146)/P146)))^-1*LN(((O148-O147)*(P147-O147))/(Q147-O147)^2)*((O48-0.5)/(O48*(1-O48))+LN(O48/(1-O48))))^(-1)*EXP(-(LN(Q147-O147)+(1/2)*(LN((1-P146)/P146))^-1*LN((O148-O147)/(P147-O147))*LN(O48/(1-O48))+((1-2*P146)*(LN((1-P146)/P146)))^-1*LN(((O148-O147)*(P147-O147))/(Q147-O147)^2)*(O48-0.5)*LN(O48/(1-O48)))),IF(Q146="su",(-(1/2)*(LN((1-P146)/P146))^-1*LN((P148-O148)/(P148-P147))/(O48*(1-O48))-((1-2*P146)*(LN((1-P146)/P146)))^-1*LN(((P148-O148)*(P148-P147))/(P148-Q147)^2)*((O48-0.5)/(O48*(1-O48))+LN(O48/(1-O48))))^(-1)*EXP((-LN(P148-Q147)-(1/2)*(LN((1-P146)/P146))^-1*LN((P148-O148)/(P148-P147))*LN(O48/(1-O48))-((1-2*P146)*(LN((1-P146)/P146)))^-1*LN(((P148-O148)*(P148-P147))/(P148-Q147)^2)*(O48-0.5)*LN(O48/(1-O48)))),IF(Q146="b",((1/2)*(LN((1-P146)/P146))^-1*LN(((O148-O147)/(P148-O148))/((P147-O147)/(P148-P147)))/(O48*(1-O48))+((1-2*P146)*(LN((1-P146)/P146)))^-1*LN((((O148-O147)/(P148-O148))*((P147-O147)/(P148-P147)))/((Q147-O147)/(P148-Q147))^2)*((O48-0.5)/(O48*(1-O48))+LN(O48/(1-O48))))^(-1)*(1+EXP(LN((Q147-O147)/(P148-Q147))+(1/2)*(LN((1-P146)/P146))^-1*LN(((O148-O147)/(P148-O148))/((P147-O147)/(P148-P147)))*LN(O48/(1-O48))+((1-2*P146)*(LN((1-P146)/P146)))^-1*LN((((O148-O147)/(P148-O148))*((P147-O147)/(P148-P147)))/((Q147-O147)/(P148-Q147))^2)*(O48-0.5)*LN(O48/(1-O48))))^2/((P148-O147)*EXP(LN((Q147-O147)/(P148-Q147))+(1/2)*(LN((1-P146)/P146))^-1*LN(((O148-O147)/(P148-O148))/((P147-O147)/(P148-P147)))*LN(O48/(1-O48))+((1-2*P146)*(LN((1-P146)/P146)))^-1*LN((((O148-O147)/(P148-O148))*((P147-O147)/(P148-P147)))/((Q147-O147)/(P148-Q147))^2)*(O48-0.5)*LN(O48/(1-O48)))),NA())))))</f>
        <v>1.9948887145292356E-2</v>
      </c>
    </row>
    <row r="49" spans="15:17" x14ac:dyDescent="0.25">
      <c r="O49" s="47">
        <f ca="1">IF(Q148&lt;&gt;"",NA(),(ROW()-ROW(O41))/100)</f>
        <v>0.08</v>
      </c>
      <c r="P49" s="48">
        <f ca="1">IF(Q148&lt;&gt;"",NA(),IF(Q146="u",Q147+(1/2)*(LN((1-P146)/P146))^-1*(O148-P147)*LN(O49/(1-O49))+((1-2*P146)*(LN((1-P146)/P146)))^-1*(1-2*(Q147-P147)/(O148-P147))*(O148-P147)*(O49-0.5)*LN(O49/(1-O49)),IF(Q146="sl",O147+EXP(LN(Q147-O147)+(1/2)*(LN((1-P146)/P146))^-1*LN((O148-O147)/(P147-O147))*LN(O49/(1-O49))+((1-2*P146)*(LN((1-P146)/P146)))^-1*LN(((O148-O147)*(P147-O147))/(Q147-O147)^2)*(O49-0.5)*LN(O49/(1-O49))),IF(Q146="su",P148-EXP(-(-LN(P148-Q147)-(1/2)*(LN((1-P146)/P146))^-1*LN((P148-O148)/(P148-P147))*LN(O49/(1-O49))-((1-2*P146)*(LN((1-P146)/P146)))^-1*LN(((P148-O148)*(P148-P147))/(P148-Q147)^2)*(O49-0.5)*LN(O49/(1-O49)))),IF(Q146="b",(O147+P148*EXP(LN((Q147-O147)/(P148-Q147))+(1/2)*(LN((1-P146)/P146))^-1*LN(((O148-O147)/(P148-O148))/((P147-O147)/(P148-P147)))*LN(O49/(1-O49))+((1-2*P146)*(LN((1-P146)/P146)))^-1*LN((((O148-O147)/(P148-O148))*((P147-O147)/(P148-P147)))/((Q147-O147)/(P148-Q147))^2)*(O49-0.5)*LN(O49/(1-O49))))/(1+EXP(LN((Q147-O147)/(P148-Q147))+(1/2)*(LN((1-P146)/P146))^-1*LN(((O148-O147)/(P148-O148))/((P147-O147)/(P148-P147)))*LN(O49/(1-O49))+((1-2*P146)*(LN((1-P146)/P146)))^-1*LN((((O148-O147)/(P148-O148))*((P147-O147)/(P148-P147)))/((Q147-O147)/(P148-Q147))^2)*(O49-0.5)*LN(O49/(1-O49)))),NA())))))</f>
        <v>29.186737630853106</v>
      </c>
      <c r="Q49" s="49">
        <f ca="1">IF(Q148&lt;&gt;"",NA(),IF(Q146="u",((1/2)*(LN((1-P146)/P146))^-1*(O148-P147)/(O49*(1-O49))+((1-2*P146)*(LN((1-P146)/P146)))^-1*(1-2*(Q147-P147)/(O148-P147))*(O148-P147)*((O49-0.5)/(O49*(1-O49))+LN(O49/(1-O49))))^(-1),IF(Q146="sl",((1/2)*(LN((1-P146)/P146))^-1*LN((O148-O147)/(P147-O147))/(O49*(1-O49))+((1-2*P146)*(LN((1-P146)/P146)))^-1*LN(((O148-O147)*(P147-O147))/(Q147-O147)^2)*((O49-0.5)/(O49*(1-O49))+LN(O49/(1-O49))))^(-1)*EXP(-(LN(Q147-O147)+(1/2)*(LN((1-P146)/P146))^-1*LN((O148-O147)/(P147-O147))*LN(O49/(1-O49))+((1-2*P146)*(LN((1-P146)/P146)))^-1*LN(((O148-O147)*(P147-O147))/(Q147-O147)^2)*(O49-0.5)*LN(O49/(1-O49)))),IF(Q146="su",(-(1/2)*(LN((1-P146)/P146))^-1*LN((P148-O148)/(P148-P147))/(O49*(1-O49))-((1-2*P146)*(LN((1-P146)/P146)))^-1*LN(((P148-O148)*(P148-P147))/(P148-Q147)^2)*((O49-0.5)/(O49*(1-O49))+LN(O49/(1-O49))))^(-1)*EXP((-LN(P148-Q147)-(1/2)*(LN((1-P146)/P146))^-1*LN((P148-O148)/(P148-P147))*LN(O49/(1-O49))-((1-2*P146)*(LN((1-P146)/P146)))^-1*LN(((P148-O148)*(P148-P147))/(P148-Q147)^2)*(O49-0.5)*LN(O49/(1-O49)))),IF(Q146="b",((1/2)*(LN((1-P146)/P146))^-1*LN(((O148-O147)/(P148-O148))/((P147-O147)/(P148-P147)))/(O49*(1-O49))+((1-2*P146)*(LN((1-P146)/P146)))^-1*LN((((O148-O147)/(P148-O148))*((P147-O147)/(P148-P147)))/((Q147-O147)/(P148-Q147))^2)*((O49-0.5)/(O49*(1-O49))+LN(O49/(1-O49))))^(-1)*(1+EXP(LN((Q147-O147)/(P148-Q147))+(1/2)*(LN((1-P146)/P146))^-1*LN(((O148-O147)/(P148-O148))/((P147-O147)/(P148-P147)))*LN(O49/(1-O49))+((1-2*P146)*(LN((1-P146)/P146)))^-1*LN((((O148-O147)/(P148-O148))*((P147-O147)/(P148-P147)))/((Q147-O147)/(P148-Q147))^2)*(O49-0.5)*LN(O49/(1-O49))))^2/((P148-O147)*EXP(LN((Q147-O147)/(P148-Q147))+(1/2)*(LN((1-P146)/P146))^-1*LN(((O148-O147)/(P148-O148))/((P147-O147)/(P148-P147)))*LN(O49/(1-O49))+((1-2*P146)*(LN((1-P146)/P146)))^-1*LN((((O148-O147)/(P148-O148))*((P147-O147)/(P148-P147)))/((Q147-O147)/(P148-Q147))^2)*(O49-0.5)*LN(O49/(1-O49)))),NA())))))</f>
        <v>2.2376541521155348E-2</v>
      </c>
    </row>
    <row r="50" spans="15:17" x14ac:dyDescent="0.25">
      <c r="O50" s="47">
        <f ca="1">IF(Q148&lt;&gt;"",NA(),(ROW()-ROW(O41))/100)</f>
        <v>0.09</v>
      </c>
      <c r="P50" s="48">
        <f ca="1">IF(Q148&lt;&gt;"",NA(),IF(Q146="u",Q147+(1/2)*(LN((1-P146)/P146))^-1*(O148-P147)*LN(O50/(1-O50))+((1-2*P146)*(LN((1-P146)/P146)))^-1*(1-2*(Q147-P147)/(O148-P147))*(O148-P147)*(O50-0.5)*LN(O50/(1-O50)),IF(Q146="sl",O147+EXP(LN(Q147-O147)+(1/2)*(LN((1-P146)/P146))^-1*LN((O148-O147)/(P147-O147))*LN(O50/(1-O50))+((1-2*P146)*(LN((1-P146)/P146)))^-1*LN(((O148-O147)*(P147-O147))/(Q147-O147)^2)*(O50-0.5)*LN(O50/(1-O50))),IF(Q146="su",P148-EXP(-(-LN(P148-Q147)-(1/2)*(LN((1-P146)/P146))^-1*LN((P148-O148)/(P148-P147))*LN(O50/(1-O50))-((1-2*P146)*(LN((1-P146)/P146)))^-1*LN(((P148-O148)*(P148-P147))/(P148-Q147)^2)*(O50-0.5)*LN(O50/(1-O50)))),IF(Q146="b",(O147+P148*EXP(LN((Q147-O147)/(P148-Q147))+(1/2)*(LN((1-P146)/P146))^-1*LN(((O148-O147)/(P148-O148))/((P147-O147)/(P148-P147)))*LN(O50/(1-O50))+((1-2*P146)*(LN((1-P146)/P146)))^-1*LN((((O148-O147)/(P148-O148))*((P147-O147)/(P148-P147)))/((Q147-O147)/(P148-Q147))^2)*(O50-0.5)*LN(O50/(1-O50))))/(1+EXP(LN((Q147-O147)/(P148-Q147))+(1/2)*(LN((1-P146)/P146))^-1*LN(((O148-O147)/(P148-O148))/((P147-O147)/(P148-P147)))*LN(O50/(1-O50))+((1-2*P146)*(LN((1-P146)/P146)))^-1*LN((((O148-O147)/(P148-O148))*((P147-O147)/(P148-P147)))/((Q147-O147)/(P148-Q147))^2)*(O50-0.5)*LN(O50/(1-O50)))),NA())))))</f>
        <v>29.611892149923378</v>
      </c>
      <c r="Q50" s="49">
        <f ca="1">IF(Q148&lt;&gt;"",NA(),IF(Q146="u",((1/2)*(LN((1-P146)/P146))^-1*(O148-P147)/(O50*(1-O50))+((1-2*P146)*(LN((1-P146)/P146)))^-1*(1-2*(Q147-P147)/(O148-P147))*(O148-P147)*((O50-0.5)/(O50*(1-O50))+LN(O50/(1-O50))))^(-1),IF(Q146="sl",((1/2)*(LN((1-P146)/P146))^-1*LN((O148-O147)/(P147-O147))/(O50*(1-O50))+((1-2*P146)*(LN((1-P146)/P146)))^-1*LN(((O148-O147)*(P147-O147))/(Q147-O147)^2)*((O50-0.5)/(O50*(1-O50))+LN(O50/(1-O50))))^(-1)*EXP(-(LN(Q147-O147)+(1/2)*(LN((1-P146)/P146))^-1*LN((O148-O147)/(P147-O147))*LN(O50/(1-O50))+((1-2*P146)*(LN((1-P146)/P146)))^-1*LN(((O148-O147)*(P147-O147))/(Q147-O147)^2)*(O50-0.5)*LN(O50/(1-O50)))),IF(Q146="su",(-(1/2)*(LN((1-P146)/P146))^-1*LN((P148-O148)/(P148-P147))/(O50*(1-O50))-((1-2*P146)*(LN((1-P146)/P146)))^-1*LN(((P148-O148)*(P148-P147))/(P148-Q147)^2)*((O50-0.5)/(O50*(1-O50))+LN(O50/(1-O50))))^(-1)*EXP((-LN(P148-Q147)-(1/2)*(LN((1-P146)/P146))^-1*LN((P148-O148)/(P148-P147))*LN(O50/(1-O50))-((1-2*P146)*(LN((1-P146)/P146)))^-1*LN(((P148-O148)*(P148-P147))/(P148-Q147)^2)*(O50-0.5)*LN(O50/(1-O50)))),IF(Q146="b",((1/2)*(LN((1-P146)/P146))^-1*LN(((O148-O147)/(P148-O148))/((P147-O147)/(P148-P147)))/(O50*(1-O50))+((1-2*P146)*(LN((1-P146)/P146)))^-1*LN((((O148-O147)/(P148-O148))*((P147-O147)/(P148-P147)))/((Q147-O147)/(P148-Q147))^2)*((O50-0.5)/(O50*(1-O50))+LN(O50/(1-O50))))^(-1)*(1+EXP(LN((Q147-O147)/(P148-Q147))+(1/2)*(LN((1-P146)/P146))^-1*LN(((O148-O147)/(P148-O148))/((P147-O147)/(P148-P147)))*LN(O50/(1-O50))+((1-2*P146)*(LN((1-P146)/P146)))^-1*LN((((O148-O147)/(P148-O148))*((P147-O147)/(P148-P147)))/((Q147-O147)/(P148-Q147))^2)*(O50-0.5)*LN(O50/(1-O50))))^2/((P148-O147)*EXP(LN((Q147-O147)/(P148-Q147))+(1/2)*(LN((1-P146)/P146))^-1*LN(((O148-O147)/(P148-O148))/((P147-O147)/(P148-P147)))*LN(O50/(1-O50))+((1-2*P146)*(LN((1-P146)/P146)))^-1*LN((((O148-O147)/(P148-O148))*((P147-O147)/(P148-P147)))/((Q147-O147)/(P148-Q147))^2)*(O50-0.5)*LN(O50/(1-O50)))),NA())))))</f>
        <v>2.4681925919195612E-2</v>
      </c>
    </row>
    <row r="51" spans="15:17" x14ac:dyDescent="0.25">
      <c r="O51" s="47">
        <f ca="1">IF(Q148&lt;&gt;"",NA(),(ROW()-ROW(O41))/100)</f>
        <v>0.1</v>
      </c>
      <c r="P51" s="48">
        <f ca="1">IF(Q148&lt;&gt;"",NA(),IF(Q146="u",Q147+(1/2)*(LN((1-P146)/P146))^-1*(O148-P147)*LN(O51/(1-O51))+((1-2*P146)*(LN((1-P146)/P146)))^-1*(1-2*(Q147-P147)/(O148-P147))*(O148-P147)*(O51-0.5)*LN(O51/(1-O51)),IF(Q146="sl",O147+EXP(LN(Q147-O147)+(1/2)*(LN((1-P146)/P146))^-1*LN((O148-O147)/(P147-O147))*LN(O51/(1-O51))+((1-2*P146)*(LN((1-P146)/P146)))^-1*LN(((O148-O147)*(P147-O147))/(Q147-O147)^2)*(O51-0.5)*LN(O51/(1-O51))),IF(Q146="su",P148-EXP(-(-LN(P148-Q147)-(1/2)*(LN((1-P146)/P146))^-1*LN((P148-O148)/(P148-P147))*LN(O51/(1-O51))-((1-2*P146)*(LN((1-P146)/P146)))^-1*LN(((P148-O148)*(P148-P147))/(P148-Q147)^2)*(O51-0.5)*LN(O51/(1-O51)))),IF(Q146="b",(O147+P148*EXP(LN((Q147-O147)/(P148-Q147))+(1/2)*(LN((1-P146)/P146))^-1*LN(((O148-O147)/(P148-O148))/((P147-O147)/(P148-P147)))*LN(O51/(1-O51))+((1-2*P146)*(LN((1-P146)/P146)))^-1*LN((((O148-O147)/(P148-O148))*((P147-O147)/(P148-P147)))/((Q147-O147)/(P148-Q147))^2)*(O51-0.5)*LN(O51/(1-O51))))/(1+EXP(LN((Q147-O147)/(P148-Q147))+(1/2)*(LN((1-P146)/P146))^-1*LN(((O148-O147)/(P148-O148))/((P147-O147)/(P148-P147)))*LN(O51/(1-O51))+((1-2*P146)*(LN((1-P146)/P146)))^-1*LN((((O148-O147)/(P148-O148))*((P147-O147)/(P148-P147)))/((Q147-O147)/(P148-Q147))^2)*(O51-0.5)*LN(O51/(1-O51)))),NA())))))</f>
        <v>29.999999999999996</v>
      </c>
      <c r="Q51" s="49">
        <f ca="1">IF(Q148&lt;&gt;"",NA(),IF(Q146="u",((1/2)*(LN((1-P146)/P146))^-1*(O148-P147)/(O51*(1-O51))+((1-2*P146)*(LN((1-P146)/P146)))^-1*(1-2*(Q147-P147)/(O148-P147))*(O148-P147)*((O51-0.5)/(O51*(1-O51))+LN(O51/(1-O51))))^(-1),IF(Q146="sl",((1/2)*(LN((1-P146)/P146))^-1*LN((O148-O147)/(P147-O147))/(O51*(1-O51))+((1-2*P146)*(LN((1-P146)/P146)))^-1*LN(((O148-O147)*(P147-O147))/(Q147-O147)^2)*((O51-0.5)/(O51*(1-O51))+LN(O51/(1-O51))))^(-1)*EXP(-(LN(Q147-O147)+(1/2)*(LN((1-P146)/P146))^-1*LN((O148-O147)/(P147-O147))*LN(O51/(1-O51))+((1-2*P146)*(LN((1-P146)/P146)))^-1*LN(((O148-O147)*(P147-O147))/(Q147-O147)^2)*(O51-0.5)*LN(O51/(1-O51)))),IF(Q146="su",(-(1/2)*(LN((1-P146)/P146))^-1*LN((P148-O148)/(P148-P147))/(O51*(1-O51))-((1-2*P146)*(LN((1-P146)/P146)))^-1*LN(((P148-O148)*(P148-P147))/(P148-Q147)^2)*((O51-0.5)/(O51*(1-O51))+LN(O51/(1-O51))))^(-1)*EXP((-LN(P148-Q147)-(1/2)*(LN((1-P146)/P146))^-1*LN((P148-O148)/(P148-P147))*LN(O51/(1-O51))-((1-2*P146)*(LN((1-P146)/P146)))^-1*LN(((P148-O148)*(P148-P147))/(P148-Q147)^2)*(O51-0.5)*LN(O51/(1-O51)))),IF(Q146="b",((1/2)*(LN((1-P146)/P146))^-1*LN(((O148-O147)/(P148-O148))/((P147-O147)/(P148-P147)))/(O51*(1-O51))+((1-2*P146)*(LN((1-P146)/P146)))^-1*LN((((O148-O147)/(P148-O148))*((P147-O147)/(P148-P147)))/((Q147-O147)/(P148-Q147))^2)*((O51-0.5)/(O51*(1-O51))+LN(O51/(1-O51))))^(-1)*(1+EXP(LN((Q147-O147)/(P148-Q147))+(1/2)*(LN((1-P146)/P146))^-1*LN(((O148-O147)/(P148-O148))/((P147-O147)/(P148-P147)))*LN(O51/(1-O51))+((1-2*P146)*(LN((1-P146)/P146)))^-1*LN((((O148-O147)/(P148-O148))*((P147-O147)/(P148-P147)))/((Q147-O147)/(P148-Q147))^2)*(O51-0.5)*LN(O51/(1-O51))))^2/((P148-O147)*EXP(LN((Q147-O147)/(P148-Q147))+(1/2)*(LN((1-P146)/P146))^-1*LN(((O148-O147)/(P148-O148))/((P147-O147)/(P148-P147)))*LN(O51/(1-O51))+((1-2*P146)*(LN((1-P146)/P146)))^-1*LN((((O148-O147)/(P148-O148))*((P147-O147)/(P148-P147)))/((Q147-O147)/(P148-Q147))^2)*(O51-0.5)*LN(O51/(1-O51)))),NA())))))</f>
        <v>2.6859024873835152E-2</v>
      </c>
    </row>
    <row r="52" spans="15:17" x14ac:dyDescent="0.25">
      <c r="O52" s="47">
        <f ca="1">IF(Q148&lt;&gt;"",NA(),(ROW()-ROW(O41))/100)</f>
        <v>0.11</v>
      </c>
      <c r="P52" s="48">
        <f ca="1">IF(Q148&lt;&gt;"",NA(),IF(Q146="u",Q147+(1/2)*(LN((1-P146)/P146))^-1*(O148-P147)*LN(O52/(1-O52))+((1-2*P146)*(LN((1-P146)/P146)))^-1*(1-2*(Q147-P147)/(O148-P147))*(O148-P147)*(O52-0.5)*LN(O52/(1-O52)),IF(Q146="sl",O147+EXP(LN(Q147-O147)+(1/2)*(LN((1-P146)/P146))^-1*LN((O148-O147)/(P147-O147))*LN(O52/(1-O52))+((1-2*P146)*(LN((1-P146)/P146)))^-1*LN(((O148-O147)*(P147-O147))/(Q147-O147)^2)*(O52-0.5)*LN(O52/(1-O52))),IF(Q146="su",P148-EXP(-(-LN(P148-Q147)-(1/2)*(LN((1-P146)/P146))^-1*LN((P148-O148)/(P148-P147))*LN(O52/(1-O52))-((1-2*P146)*(LN((1-P146)/P146)))^-1*LN(((P148-O148)*(P148-P147))/(P148-Q147)^2)*(O52-0.5)*LN(O52/(1-O52)))),IF(Q146="b",(O147+P148*EXP(LN((Q147-O147)/(P148-Q147))+(1/2)*(LN((1-P146)/P146))^-1*LN(((O148-O147)/(P148-O148))/((P147-O147)/(P148-P147)))*LN(O52/(1-O52))+((1-2*P146)*(LN((1-P146)/P146)))^-1*LN((((O148-O147)/(P148-O148))*((P147-O147)/(P148-P147)))/((Q147-O147)/(P148-Q147))^2)*(O52-0.5)*LN(O52/(1-O52))))/(1+EXP(LN((Q147-O147)/(P148-Q147))+(1/2)*(LN((1-P146)/P146))^-1*LN(((O148-O147)/(P148-O148))/((P147-O147)/(P148-P147)))*LN(O52/(1-O52))+((1-2*P146)*(LN((1-P146)/P146)))^-1*LN((((O148-O147)/(P148-O148))*((P147-O147)/(P148-P147)))/((Q147-O147)/(P148-Q147))^2)*(O52-0.5)*LN(O52/(1-O52)))),NA())))))</f>
        <v>30.358680588275689</v>
      </c>
      <c r="Q52" s="49">
        <f ca="1">IF(Q148&lt;&gt;"",NA(),IF(Q146="u",((1/2)*(LN((1-P146)/P146))^-1*(O148-P147)/(O52*(1-O52))+((1-2*P146)*(LN((1-P146)/P146)))^-1*(1-2*(Q147-P147)/(O148-P147))*(O148-P147)*((O52-0.5)/(O52*(1-O52))+LN(O52/(1-O52))))^(-1),IF(Q146="sl",((1/2)*(LN((1-P146)/P146))^-1*LN((O148-O147)/(P147-O147))/(O52*(1-O52))+((1-2*P146)*(LN((1-P146)/P146)))^-1*LN(((O148-O147)*(P147-O147))/(Q147-O147)^2)*((O52-0.5)/(O52*(1-O52))+LN(O52/(1-O52))))^(-1)*EXP(-(LN(Q147-O147)+(1/2)*(LN((1-P146)/P146))^-1*LN((O148-O147)/(P147-O147))*LN(O52/(1-O52))+((1-2*P146)*(LN((1-P146)/P146)))^-1*LN(((O148-O147)*(P147-O147))/(Q147-O147)^2)*(O52-0.5)*LN(O52/(1-O52)))),IF(Q146="su",(-(1/2)*(LN((1-P146)/P146))^-1*LN((P148-O148)/(P148-P147))/(O52*(1-O52))-((1-2*P146)*(LN((1-P146)/P146)))^-1*LN(((P148-O148)*(P148-P147))/(P148-Q147)^2)*((O52-0.5)/(O52*(1-O52))+LN(O52/(1-O52))))^(-1)*EXP((-LN(P148-Q147)-(1/2)*(LN((1-P146)/P146))^-1*LN((P148-O148)/(P148-P147))*LN(O52/(1-O52))-((1-2*P146)*(LN((1-P146)/P146)))^-1*LN(((P148-O148)*(P148-P147))/(P148-Q147)^2)*(O52-0.5)*LN(O52/(1-O52)))),IF(Q146="b",((1/2)*(LN((1-P146)/P146))^-1*LN(((O148-O147)/(P148-O148))/((P147-O147)/(P148-P147)))/(O52*(1-O52))+((1-2*P146)*(LN((1-P146)/P146)))^-1*LN((((O148-O147)/(P148-O148))*((P147-O147)/(P148-P147)))/((Q147-O147)/(P148-Q147))^2)*((O52-0.5)/(O52*(1-O52))+LN(O52/(1-O52))))^(-1)*(1+EXP(LN((Q147-O147)/(P148-Q147))+(1/2)*(LN((1-P146)/P146))^-1*LN(((O148-O147)/(P148-O148))/((P147-O147)/(P148-P147)))*LN(O52/(1-O52))+((1-2*P146)*(LN((1-P146)/P146)))^-1*LN((((O148-O147)/(P148-O148))*((P147-O147)/(P148-P147)))/((Q147-O147)/(P148-Q147))^2)*(O52-0.5)*LN(O52/(1-O52))))^2/((P148-O147)*EXP(LN((Q147-O147)/(P148-Q147))+(1/2)*(LN((1-P146)/P146))^-1*LN(((O148-O147)/(P148-O148))/((P147-O147)/(P148-P147)))*LN(O52/(1-O52))+((1-2*P146)*(LN((1-P146)/P146)))^-1*LN((((O148-O147)/(P148-O148))*((P147-O147)/(P148-P147)))/((Q147-O147)/(P148-Q147))^2)*(O52-0.5)*LN(O52/(1-O52)))),NA())))))</f>
        <v>2.8903518872159535E-2</v>
      </c>
    </row>
    <row r="53" spans="15:17" x14ac:dyDescent="0.25">
      <c r="O53" s="47">
        <f ca="1">IF(Q148&lt;&gt;"",NA(),(ROW()-ROW(O41))/100)</f>
        <v>0.12</v>
      </c>
      <c r="P53" s="48">
        <f ca="1">IF(Q148&lt;&gt;"",NA(),IF(Q146="u",Q147+(1/2)*(LN((1-P146)/P146))^-1*(O148-P147)*LN(O53/(1-O53))+((1-2*P146)*(LN((1-P146)/P146)))^-1*(1-2*(Q147-P147)/(O148-P147))*(O148-P147)*(O53-0.5)*LN(O53/(1-O53)),IF(Q146="sl",O147+EXP(LN(Q147-O147)+(1/2)*(LN((1-P146)/P146))^-1*LN((O148-O147)/(P147-O147))*LN(O53/(1-O53))+((1-2*P146)*(LN((1-P146)/P146)))^-1*LN(((O148-O147)*(P147-O147))/(Q147-O147)^2)*(O53-0.5)*LN(O53/(1-O53))),IF(Q146="su",P148-EXP(-(-LN(P148-Q147)-(1/2)*(LN((1-P146)/P146))^-1*LN((P148-O148)/(P148-P147))*LN(O53/(1-O53))-((1-2*P146)*(LN((1-P146)/P146)))^-1*LN(((P148-O148)*(P148-P147))/(P148-Q147)^2)*(O53-0.5)*LN(O53/(1-O53)))),IF(Q146="b",(O147+P148*EXP(LN((Q147-O147)/(P148-Q147))+(1/2)*(LN((1-P146)/P146))^-1*LN(((O148-O147)/(P148-O148))/((P147-O147)/(P148-P147)))*LN(O53/(1-O53))+((1-2*P146)*(LN((1-P146)/P146)))^-1*LN((((O148-O147)/(P148-O148))*((P147-O147)/(P148-P147)))/((Q147-O147)/(P148-Q147))^2)*(O53-0.5)*LN(O53/(1-O53))))/(1+EXP(LN((Q147-O147)/(P148-Q147))+(1/2)*(LN((1-P146)/P146))^-1*LN(((O148-O147)/(P148-O148))/((P147-O147)/(P148-P147)))*LN(O53/(1-O53))+((1-2*P146)*(LN((1-P146)/P146)))^-1*LN((((O148-O147)/(P148-O148))*((P147-O147)/(P148-P147)))/((Q147-O147)/(P148-Q147))^2)*(O53-0.5)*LN(O53/(1-O53)))),NA())))))</f>
        <v>30.693584862408091</v>
      </c>
      <c r="Q53" s="49">
        <f ca="1">IF(Q148&lt;&gt;"",NA(),IF(Q146="u",((1/2)*(LN((1-P146)/P146))^-1*(O148-P147)/(O53*(1-O53))+((1-2*P146)*(LN((1-P146)/P146)))^-1*(1-2*(Q147-P147)/(O148-P147))*(O148-P147)*((O53-0.5)/(O53*(1-O53))+LN(O53/(1-O53))))^(-1),IF(Q146="sl",((1/2)*(LN((1-P146)/P146))^-1*LN((O148-O147)/(P147-O147))/(O53*(1-O53))+((1-2*P146)*(LN((1-P146)/P146)))^-1*LN(((O148-O147)*(P147-O147))/(Q147-O147)^2)*((O53-0.5)/(O53*(1-O53))+LN(O53/(1-O53))))^(-1)*EXP(-(LN(Q147-O147)+(1/2)*(LN((1-P146)/P146))^-1*LN((O148-O147)/(P147-O147))*LN(O53/(1-O53))+((1-2*P146)*(LN((1-P146)/P146)))^-1*LN(((O148-O147)*(P147-O147))/(Q147-O147)^2)*(O53-0.5)*LN(O53/(1-O53)))),IF(Q146="su",(-(1/2)*(LN((1-P146)/P146))^-1*LN((P148-O148)/(P148-P147))/(O53*(1-O53))-((1-2*P146)*(LN((1-P146)/P146)))^-1*LN(((P148-O148)*(P148-P147))/(P148-Q147)^2)*((O53-0.5)/(O53*(1-O53))+LN(O53/(1-O53))))^(-1)*EXP((-LN(P148-Q147)-(1/2)*(LN((1-P146)/P146))^-1*LN((P148-O148)/(P148-P147))*LN(O53/(1-O53))-((1-2*P146)*(LN((1-P146)/P146)))^-1*LN(((P148-O148)*(P148-P147))/(P148-Q147)^2)*(O53-0.5)*LN(O53/(1-O53)))),IF(Q146="b",((1/2)*(LN((1-P146)/P146))^-1*LN(((O148-O147)/(P148-O148))/((P147-O147)/(P148-P147)))/(O53*(1-O53))+((1-2*P146)*(LN((1-P146)/P146)))^-1*LN((((O148-O147)/(P148-O148))*((P147-O147)/(P148-P147)))/((Q147-O147)/(P148-Q147))^2)*((O53-0.5)/(O53*(1-O53))+LN(O53/(1-O53))))^(-1)*(1+EXP(LN((Q147-O147)/(P148-Q147))+(1/2)*(LN((1-P146)/P146))^-1*LN(((O148-O147)/(P148-O148))/((P147-O147)/(P148-P147)))*LN(O53/(1-O53))+((1-2*P146)*(LN((1-P146)/P146)))^-1*LN((((O148-O147)/(P148-O148))*((P147-O147)/(P148-P147)))/((Q147-O147)/(P148-Q147))^2)*(O53-0.5)*LN(O53/(1-O53))))^2/((P148-O147)*EXP(LN((Q147-O147)/(P148-Q147))+(1/2)*(LN((1-P146)/P146))^-1*LN(((O148-O147)/(P148-O148))/((P147-O147)/(P148-P147)))*LN(O53/(1-O53))+((1-2*P146)*(LN((1-P146)/P146)))^-1*LN((((O148-O147)/(P148-O148))*((P147-O147)/(P148-P147)))/((Q147-O147)/(P148-Q147))^2)*(O53-0.5)*LN(O53/(1-O53)))),NA())))))</f>
        <v>3.0812694275887616E-2</v>
      </c>
    </row>
    <row r="54" spans="15:17" x14ac:dyDescent="0.25">
      <c r="O54" s="47">
        <f ca="1">IF(Q148&lt;&gt;"",NA(),(ROW()-ROW(O41))/100)</f>
        <v>0.13</v>
      </c>
      <c r="P54" s="48">
        <f ca="1">IF(Q148&lt;&gt;"",NA(),IF(Q146="u",Q147+(1/2)*(LN((1-P146)/P146))^-1*(O148-P147)*LN(O54/(1-O54))+((1-2*P146)*(LN((1-P146)/P146)))^-1*(1-2*(Q147-P147)/(O148-P147))*(O148-P147)*(O54-0.5)*LN(O54/(1-O54)),IF(Q146="sl",O147+EXP(LN(Q147-O147)+(1/2)*(LN((1-P146)/P146))^-1*LN((O148-O147)/(P147-O147))*LN(O54/(1-O54))+((1-2*P146)*(LN((1-P146)/P146)))^-1*LN(((O148-O147)*(P147-O147))/(Q147-O147)^2)*(O54-0.5)*LN(O54/(1-O54))),IF(Q146="su",P148-EXP(-(-LN(P148-Q147)-(1/2)*(LN((1-P146)/P146))^-1*LN((P148-O148)/(P148-P147))*LN(O54/(1-O54))-((1-2*P146)*(LN((1-P146)/P146)))^-1*LN(((P148-O148)*(P148-P147))/(P148-Q147)^2)*(O54-0.5)*LN(O54/(1-O54)))),IF(Q146="b",(O147+P148*EXP(LN((Q147-O147)/(P148-Q147))+(1/2)*(LN((1-P146)/P146))^-1*LN(((O148-O147)/(P148-O148))/((P147-O147)/(P148-P147)))*LN(O54/(1-O54))+((1-2*P146)*(LN((1-P146)/P146)))^-1*LN((((O148-O147)/(P148-O148))*((P147-O147)/(P148-P147)))/((Q147-O147)/(P148-Q147))^2)*(O54-0.5)*LN(O54/(1-O54))))/(1+EXP(LN((Q147-O147)/(P148-Q147))+(1/2)*(LN((1-P146)/P146))^-1*LN(((O148-O147)/(P148-O148))/((P147-O147)/(P148-P147)))*LN(O54/(1-O54))+((1-2*P146)*(LN((1-P146)/P146)))^-1*LN((((O148-O147)/(P148-O148))*((P147-O147)/(P148-P147)))/((Q147-O147)/(P148-Q147))^2)*(O54-0.5)*LN(O54/(1-O54)))),NA())))))</f>
        <v>31.009021027031345</v>
      </c>
      <c r="Q54" s="49">
        <f ca="1">IF(Q148&lt;&gt;"",NA(),IF(Q146="u",((1/2)*(LN((1-P146)/P146))^-1*(O148-P147)/(O54*(1-O54))+((1-2*P146)*(LN((1-P146)/P146)))^-1*(1-2*(Q147-P147)/(O148-P147))*(O148-P147)*((O54-0.5)/(O54*(1-O54))+LN(O54/(1-O54))))^(-1),IF(Q146="sl",((1/2)*(LN((1-P146)/P146))^-1*LN((O148-O147)/(P147-O147))/(O54*(1-O54))+((1-2*P146)*(LN((1-P146)/P146)))^-1*LN(((O148-O147)*(P147-O147))/(Q147-O147)^2)*((O54-0.5)/(O54*(1-O54))+LN(O54/(1-O54))))^(-1)*EXP(-(LN(Q147-O147)+(1/2)*(LN((1-P146)/P146))^-1*LN((O148-O147)/(P147-O147))*LN(O54/(1-O54))+((1-2*P146)*(LN((1-P146)/P146)))^-1*LN(((O148-O147)*(P147-O147))/(Q147-O147)^2)*(O54-0.5)*LN(O54/(1-O54)))),IF(Q146="su",(-(1/2)*(LN((1-P146)/P146))^-1*LN((P148-O148)/(P148-P147))/(O54*(1-O54))-((1-2*P146)*(LN((1-P146)/P146)))^-1*LN(((P148-O148)*(P148-P147))/(P148-Q147)^2)*((O54-0.5)/(O54*(1-O54))+LN(O54/(1-O54))))^(-1)*EXP((-LN(P148-Q147)-(1/2)*(LN((1-P146)/P146))^-1*LN((P148-O148)/(P148-P147))*LN(O54/(1-O54))-((1-2*P146)*(LN((1-P146)/P146)))^-1*LN(((P148-O148)*(P148-P147))/(P148-Q147)^2)*(O54-0.5)*LN(O54/(1-O54)))),IF(Q146="b",((1/2)*(LN((1-P146)/P146))^-1*LN(((O148-O147)/(P148-O148))/((P147-O147)/(P148-P147)))/(O54*(1-O54))+((1-2*P146)*(LN((1-P146)/P146)))^-1*LN((((O148-O147)/(P148-O148))*((P147-O147)/(P148-P147)))/((Q147-O147)/(P148-Q147))^2)*((O54-0.5)/(O54*(1-O54))+LN(O54/(1-O54))))^(-1)*(1+EXP(LN((Q147-O147)/(P148-Q147))+(1/2)*(LN((1-P146)/P146))^-1*LN(((O148-O147)/(P148-O148))/((P147-O147)/(P148-P147)))*LN(O54/(1-O54))+((1-2*P146)*(LN((1-P146)/P146)))^-1*LN((((O148-O147)/(P148-O148))*((P147-O147)/(P148-P147)))/((Q147-O147)/(P148-Q147))^2)*(O54-0.5)*LN(O54/(1-O54))))^2/((P148-O147)*EXP(LN((Q147-O147)/(P148-Q147))+(1/2)*(LN((1-P146)/P146))^-1*LN(((O148-O147)/(P148-O148))/((P147-O147)/(P148-P147)))*LN(O54/(1-O54))+((1-2*P146)*(LN((1-P146)/P146)))^-1*LN((((O148-O147)/(P148-O148))*((P147-O147)/(P148-P147)))/((Q147-O147)/(P148-Q147))^2)*(O54-0.5)*LN(O54/(1-O54)))),NA())))))</f>
        <v>3.2585313541200686E-2</v>
      </c>
    </row>
    <row r="55" spans="15:17" x14ac:dyDescent="0.25">
      <c r="O55" s="47">
        <f ca="1">IF(Q148&lt;&gt;"",NA(),(ROW()-ROW(O41))/100)</f>
        <v>0.14000000000000001</v>
      </c>
      <c r="P55" s="48">
        <f ca="1">IF(Q148&lt;&gt;"",NA(),IF(Q146="u",Q147+(1/2)*(LN((1-P146)/P146))^-1*(O148-P147)*LN(O55/(1-O55))+((1-2*P146)*(LN((1-P146)/P146)))^-1*(1-2*(Q147-P147)/(O148-P147))*(O148-P147)*(O55-0.5)*LN(O55/(1-O55)),IF(Q146="sl",O147+EXP(LN(Q147-O147)+(1/2)*(LN((1-P146)/P146))^-1*LN((O148-O147)/(P147-O147))*LN(O55/(1-O55))+((1-2*P146)*(LN((1-P146)/P146)))^-1*LN(((O148-O147)*(P147-O147))/(Q147-O147)^2)*(O55-0.5)*LN(O55/(1-O55))),IF(Q146="su",P148-EXP(-(-LN(P148-Q147)-(1/2)*(LN((1-P146)/P146))^-1*LN((P148-O148)/(P148-P147))*LN(O55/(1-O55))-((1-2*P146)*(LN((1-P146)/P146)))^-1*LN(((P148-O148)*(P148-P147))/(P148-Q147)^2)*(O55-0.5)*LN(O55/(1-O55)))),IF(Q146="b",(O147+P148*EXP(LN((Q147-O147)/(P148-Q147))+(1/2)*(LN((1-P146)/P146))^-1*LN(((O148-O147)/(P148-O148))/((P147-O147)/(P148-P147)))*LN(O55/(1-O55))+((1-2*P146)*(LN((1-P146)/P146)))^-1*LN((((O148-O147)/(P148-O148))*((P147-O147)/(P148-P147)))/((Q147-O147)/(P148-Q147))^2)*(O55-0.5)*LN(O55/(1-O55))))/(1+EXP(LN((Q147-O147)/(P148-Q147))+(1/2)*(LN((1-P146)/P146))^-1*LN(((O148-O147)/(P148-O148))/((P147-O147)/(P148-P147)))*LN(O55/(1-O55))+((1-2*P146)*(LN((1-P146)/P146)))^-1*LN((((O148-O147)/(P148-O148))*((P147-O147)/(P148-P147)))/((Q147-O147)/(P148-Q147))^2)*(O55-0.5)*LN(O55/(1-O55)))),NA())))))</f>
        <v>31.308350125267975</v>
      </c>
      <c r="Q55" s="49">
        <f ca="1">IF(Q148&lt;&gt;"",NA(),IF(Q146="u",((1/2)*(LN((1-P146)/P146))^-1*(O148-P147)/(O55*(1-O55))+((1-2*P146)*(LN((1-P146)/P146)))^-1*(1-2*(Q147-P147)/(O148-P147))*(O148-P147)*((O55-0.5)/(O55*(1-O55))+LN(O55/(1-O55))))^(-1),IF(Q146="sl",((1/2)*(LN((1-P146)/P146))^-1*LN((O148-O147)/(P147-O147))/(O55*(1-O55))+((1-2*P146)*(LN((1-P146)/P146)))^-1*LN(((O148-O147)*(P147-O147))/(Q147-O147)^2)*((O55-0.5)/(O55*(1-O55))+LN(O55/(1-O55))))^(-1)*EXP(-(LN(Q147-O147)+(1/2)*(LN((1-P146)/P146))^-1*LN((O148-O147)/(P147-O147))*LN(O55/(1-O55))+((1-2*P146)*(LN((1-P146)/P146)))^-1*LN(((O148-O147)*(P147-O147))/(Q147-O147)^2)*(O55-0.5)*LN(O55/(1-O55)))),IF(Q146="su",(-(1/2)*(LN((1-P146)/P146))^-1*LN((P148-O148)/(P148-P147))/(O55*(1-O55))-((1-2*P146)*(LN((1-P146)/P146)))^-1*LN(((P148-O148)*(P148-P147))/(P148-Q147)^2)*((O55-0.5)/(O55*(1-O55))+LN(O55/(1-O55))))^(-1)*EXP((-LN(P148-Q147)-(1/2)*(LN((1-P146)/P146))^-1*LN((P148-O148)/(P148-P147))*LN(O55/(1-O55))-((1-2*P146)*(LN((1-P146)/P146)))^-1*LN(((P148-O148)*(P148-P147))/(P148-Q147)^2)*(O55-0.5)*LN(O55/(1-O55)))),IF(Q146="b",((1/2)*(LN((1-P146)/P146))^-1*LN(((O148-O147)/(P148-O148))/((P147-O147)/(P148-P147)))/(O55*(1-O55))+((1-2*P146)*(LN((1-P146)/P146)))^-1*LN((((O148-O147)/(P148-O148))*((P147-O147)/(P148-P147)))/((Q147-O147)/(P148-Q147))^2)*((O55-0.5)/(O55*(1-O55))+LN(O55/(1-O55))))^(-1)*(1+EXP(LN((Q147-O147)/(P148-Q147))+(1/2)*(LN((1-P146)/P146))^-1*LN(((O148-O147)/(P148-O148))/((P147-O147)/(P148-P147)))*LN(O55/(1-O55))+((1-2*P146)*(LN((1-P146)/P146)))^-1*LN((((O148-O147)/(P148-O148))*((P147-O147)/(P148-P147)))/((Q147-O147)/(P148-Q147))^2)*(O55-0.5)*LN(O55/(1-O55))))^2/((P148-O147)*EXP(LN((Q147-O147)/(P148-Q147))+(1/2)*(LN((1-P146)/P146))^-1*LN(((O148-O147)/(P148-O148))/((P147-O147)/(P148-P147)))*LN(O55/(1-O55))+((1-2*P146)*(LN((1-P146)/P146)))^-1*LN((((O148-O147)/(P148-O148))*((P147-O147)/(P148-P147)))/((Q147-O147)/(P148-Q147))^2)*(O55-0.5)*LN(O55/(1-O55)))),NA())))))</f>
        <v>3.4221464125080592E-2</v>
      </c>
    </row>
    <row r="56" spans="15:17" x14ac:dyDescent="0.25">
      <c r="O56" s="47">
        <f ca="1">IF(Q148&lt;&gt;"",NA(),(ROW()-ROW(O41))/100)</f>
        <v>0.15</v>
      </c>
      <c r="P56" s="48">
        <f ca="1">IF(Q148&lt;&gt;"",NA(),IF(Q146="u",Q147+(1/2)*(LN((1-P146)/P146))^-1*(O148-P147)*LN(O56/(1-O56))+((1-2*P146)*(LN((1-P146)/P146)))^-1*(1-2*(Q147-P147)/(O148-P147))*(O148-P147)*(O56-0.5)*LN(O56/(1-O56)),IF(Q146="sl",O147+EXP(LN(Q147-O147)+(1/2)*(LN((1-P146)/P146))^-1*LN((O148-O147)/(P147-O147))*LN(O56/(1-O56))+((1-2*P146)*(LN((1-P146)/P146)))^-1*LN(((O148-O147)*(P147-O147))/(Q147-O147)^2)*(O56-0.5)*LN(O56/(1-O56))),IF(Q146="su",P148-EXP(-(-LN(P148-Q147)-(1/2)*(LN((1-P146)/P146))^-1*LN((P148-O148)/(P148-P147))*LN(O56/(1-O56))-((1-2*P146)*(LN((1-P146)/P146)))^-1*LN(((P148-O148)*(P148-P147))/(P148-Q147)^2)*(O56-0.5)*LN(O56/(1-O56)))),IF(Q146="b",(O147+P148*EXP(LN((Q147-O147)/(P148-Q147))+(1/2)*(LN((1-P146)/P146))^-1*LN(((O148-O147)/(P148-O148))/((P147-O147)/(P148-P147)))*LN(O56/(1-O56))+((1-2*P146)*(LN((1-P146)/P146)))^-1*LN((((O148-O147)/(P148-O148))*((P147-O147)/(P148-P147)))/((Q147-O147)/(P148-Q147))^2)*(O56-0.5)*LN(O56/(1-O56))))/(1+EXP(LN((Q147-O147)/(P148-Q147))+(1/2)*(LN((1-P146)/P146))^-1*LN(((O148-O147)/(P148-O148))/((P147-O147)/(P148-P147)))*LN(O56/(1-O56))+((1-2*P146)*(LN((1-P146)/P146)))^-1*LN((((O148-O147)/(P148-O148))*((P147-O147)/(P148-P147)))/((Q147-O147)/(P148-Q147))^2)*(O56-0.5)*LN(O56/(1-O56)))),NA())))))</f>
        <v>31.594246162100887</v>
      </c>
      <c r="Q56" s="49">
        <f ca="1">IF(Q148&lt;&gt;"",NA(),IF(Q146="u",((1/2)*(LN((1-P146)/P146))^-1*(O148-P147)/(O56*(1-O56))+((1-2*P146)*(LN((1-P146)/P146)))^-1*(1-2*(Q147-P147)/(O148-P147))*(O148-P147)*((O56-0.5)/(O56*(1-O56))+LN(O56/(1-O56))))^(-1),IF(Q146="sl",((1/2)*(LN((1-P146)/P146))^-1*LN((O148-O147)/(P147-O147))/(O56*(1-O56))+((1-2*P146)*(LN((1-P146)/P146)))^-1*LN(((O148-O147)*(P147-O147))/(Q147-O147)^2)*((O56-0.5)/(O56*(1-O56))+LN(O56/(1-O56))))^(-1)*EXP(-(LN(Q147-O147)+(1/2)*(LN((1-P146)/P146))^-1*LN((O148-O147)/(P147-O147))*LN(O56/(1-O56))+((1-2*P146)*(LN((1-P146)/P146)))^-1*LN(((O148-O147)*(P147-O147))/(Q147-O147)^2)*(O56-0.5)*LN(O56/(1-O56)))),IF(Q146="su",(-(1/2)*(LN((1-P146)/P146))^-1*LN((P148-O148)/(P148-P147))/(O56*(1-O56))-((1-2*P146)*(LN((1-P146)/P146)))^-1*LN(((P148-O148)*(P148-P147))/(P148-Q147)^2)*((O56-0.5)/(O56*(1-O56))+LN(O56/(1-O56))))^(-1)*EXP((-LN(P148-Q147)-(1/2)*(LN((1-P146)/P146))^-1*LN((P148-O148)/(P148-P147))*LN(O56/(1-O56))-((1-2*P146)*(LN((1-P146)/P146)))^-1*LN(((P148-O148)*(P148-P147))/(P148-Q147)^2)*(O56-0.5)*LN(O56/(1-O56)))),IF(Q146="b",((1/2)*(LN((1-P146)/P146))^-1*LN(((O148-O147)/(P148-O148))/((P147-O147)/(P148-P147)))/(O56*(1-O56))+((1-2*P146)*(LN((1-P146)/P146)))^-1*LN((((O148-O147)/(P148-O148))*((P147-O147)/(P148-P147)))/((Q147-O147)/(P148-Q147))^2)*((O56-0.5)/(O56*(1-O56))+LN(O56/(1-O56))))^(-1)*(1+EXP(LN((Q147-O147)/(P148-Q147))+(1/2)*(LN((1-P146)/P146))^-1*LN(((O148-O147)/(P148-O148))/((P147-O147)/(P148-P147)))*LN(O56/(1-O56))+((1-2*P146)*(LN((1-P146)/P146)))^-1*LN((((O148-O147)/(P148-O148))*((P147-O147)/(P148-P147)))/((Q147-O147)/(P148-Q147))^2)*(O56-0.5)*LN(O56/(1-O56))))^2/((P148-O147)*EXP(LN((Q147-O147)/(P148-Q147))+(1/2)*(LN((1-P146)/P146))^-1*LN(((O148-O147)/(P148-O148))/((P147-O147)/(P148-P147)))*LN(O56/(1-O56))+((1-2*P146)*(LN((1-P146)/P146)))^-1*LN((((O148-O147)/(P148-O148))*((P147-O147)/(P148-P147)))/((Q147-O147)/(P148-Q147))^2)*(O56-0.5)*LN(O56/(1-O56)))),NA())))))</f>
        <v>3.5722397798684857E-2</v>
      </c>
    </row>
    <row r="57" spans="15:17" x14ac:dyDescent="0.25">
      <c r="O57" s="47">
        <f ca="1">IF(Q148&lt;&gt;"",NA(),(ROW()-ROW(O41))/100)</f>
        <v>0.16</v>
      </c>
      <c r="P57" s="48">
        <f ca="1">IF(Q148&lt;&gt;"",NA(),IF(Q146="u",Q147+(1/2)*(LN((1-P146)/P146))^-1*(O148-P147)*LN(O57/(1-O57))+((1-2*P146)*(LN((1-P146)/P146)))^-1*(1-2*(Q147-P147)/(O148-P147))*(O148-P147)*(O57-0.5)*LN(O57/(1-O57)),IF(Q146="sl",O147+EXP(LN(Q147-O147)+(1/2)*(LN((1-P146)/P146))^-1*LN((O148-O147)/(P147-O147))*LN(O57/(1-O57))+((1-2*P146)*(LN((1-P146)/P146)))^-1*LN(((O148-O147)*(P147-O147))/(Q147-O147)^2)*(O57-0.5)*LN(O57/(1-O57))),IF(Q146="su",P148-EXP(-(-LN(P148-Q147)-(1/2)*(LN((1-P146)/P146))^-1*LN((P148-O148)/(P148-P147))*LN(O57/(1-O57))-((1-2*P146)*(LN((1-P146)/P146)))^-1*LN(((P148-O148)*(P148-P147))/(P148-Q147)^2)*(O57-0.5)*LN(O57/(1-O57)))),IF(Q146="b",(O147+P148*EXP(LN((Q147-O147)/(P148-Q147))+(1/2)*(LN((1-P146)/P146))^-1*LN(((O148-O147)/(P148-O148))/((P147-O147)/(P148-P147)))*LN(O57/(1-O57))+((1-2*P146)*(LN((1-P146)/P146)))^-1*LN((((O148-O147)/(P148-O148))*((P147-O147)/(P148-P147)))/((Q147-O147)/(P148-Q147))^2)*(O57-0.5)*LN(O57/(1-O57))))/(1+EXP(LN((Q147-O147)/(P148-Q147))+(1/2)*(LN((1-P146)/P146))^-1*LN(((O148-O147)/(P148-O148))/((P147-O147)/(P148-P147)))*LN(O57/(1-O57))+((1-2*P146)*(LN((1-P146)/P146)))^-1*LN((((O148-O147)/(P148-O148))*((P147-O147)/(P148-P147)))/((Q147-O147)/(P148-Q147))^2)*(O57-0.5)*LN(O57/(1-O57)))),NA())))))</f>
        <v>31.868872891630463</v>
      </c>
      <c r="Q57" s="49">
        <f ca="1">IF(Q148&lt;&gt;"",NA(),IF(Q146="u",((1/2)*(LN((1-P146)/P146))^-1*(O148-P147)/(O57*(1-O57))+((1-2*P146)*(LN((1-P146)/P146)))^-1*(1-2*(Q147-P147)/(O148-P147))*(O148-P147)*((O57-0.5)/(O57*(1-O57))+LN(O57/(1-O57))))^(-1),IF(Q146="sl",((1/2)*(LN((1-P146)/P146))^-1*LN((O148-O147)/(P147-O147))/(O57*(1-O57))+((1-2*P146)*(LN((1-P146)/P146)))^-1*LN(((O148-O147)*(P147-O147))/(Q147-O147)^2)*((O57-0.5)/(O57*(1-O57))+LN(O57/(1-O57))))^(-1)*EXP(-(LN(Q147-O147)+(1/2)*(LN((1-P146)/P146))^-1*LN((O148-O147)/(P147-O147))*LN(O57/(1-O57))+((1-2*P146)*(LN((1-P146)/P146)))^-1*LN(((O148-O147)*(P147-O147))/(Q147-O147)^2)*(O57-0.5)*LN(O57/(1-O57)))),IF(Q146="su",(-(1/2)*(LN((1-P146)/P146))^-1*LN((P148-O148)/(P148-P147))/(O57*(1-O57))-((1-2*P146)*(LN((1-P146)/P146)))^-1*LN(((P148-O148)*(P148-P147))/(P148-Q147)^2)*((O57-0.5)/(O57*(1-O57))+LN(O57/(1-O57))))^(-1)*EXP((-LN(P148-Q147)-(1/2)*(LN((1-P146)/P146))^-1*LN((P148-O148)/(P148-P147))*LN(O57/(1-O57))-((1-2*P146)*(LN((1-P146)/P146)))^-1*LN(((P148-O148)*(P148-P147))/(P148-Q147)^2)*(O57-0.5)*LN(O57/(1-O57)))),IF(Q146="b",((1/2)*(LN((1-P146)/P146))^-1*LN(((O148-O147)/(P148-O148))/((P147-O147)/(P148-P147)))/(O57*(1-O57))+((1-2*P146)*(LN((1-P146)/P146)))^-1*LN((((O148-O147)/(P148-O148))*((P147-O147)/(P148-P147)))/((Q147-O147)/(P148-Q147))^2)*((O57-0.5)/(O57*(1-O57))+LN(O57/(1-O57))))^(-1)*(1+EXP(LN((Q147-O147)/(P148-Q147))+(1/2)*(LN((1-P146)/P146))^-1*LN(((O148-O147)/(P148-O148))/((P147-O147)/(P148-P147)))*LN(O57/(1-O57))+((1-2*P146)*(LN((1-P146)/P146)))^-1*LN((((O148-O147)/(P148-O148))*((P147-O147)/(P148-P147)))/((Q147-O147)/(P148-Q147))^2)*(O57-0.5)*LN(O57/(1-O57))))^2/((P148-O147)*EXP(LN((Q147-O147)/(P148-Q147))+(1/2)*(LN((1-P146)/P146))^-1*LN(((O148-O147)/(P148-O148))/((P147-O147)/(P148-P147)))*LN(O57/(1-O57))+((1-2*P146)*(LN((1-P146)/P146)))^-1*LN((((O148-O147)/(P148-O148))*((P147-O147)/(P148-P147)))/((Q147-O147)/(P148-Q147))^2)*(O57-0.5)*LN(O57/(1-O57)))),NA())))))</f>
        <v>3.7090368359296688E-2</v>
      </c>
    </row>
    <row r="58" spans="15:17" x14ac:dyDescent="0.25">
      <c r="O58" s="47">
        <f ca="1">IF(Q148&lt;&gt;"",NA(),(ROW()-ROW(O41))/100)</f>
        <v>0.17</v>
      </c>
      <c r="P58" s="48">
        <f ca="1">IF(Q148&lt;&gt;"",NA(),IF(Q146="u",Q147+(1/2)*(LN((1-P146)/P146))^-1*(O148-P147)*LN(O58/(1-O58))+((1-2*P146)*(LN((1-P146)/P146)))^-1*(1-2*(Q147-P147)/(O148-P147))*(O148-P147)*(O58-0.5)*LN(O58/(1-O58)),IF(Q146="sl",O147+EXP(LN(Q147-O147)+(1/2)*(LN((1-P146)/P146))^-1*LN((O148-O147)/(P147-O147))*LN(O58/(1-O58))+((1-2*P146)*(LN((1-P146)/P146)))^-1*LN(((O148-O147)*(P147-O147))/(Q147-O147)^2)*(O58-0.5)*LN(O58/(1-O58))),IF(Q146="su",P148-EXP(-(-LN(P148-Q147)-(1/2)*(LN((1-P146)/P146))^-1*LN((P148-O148)/(P148-P147))*LN(O58/(1-O58))-((1-2*P146)*(LN((1-P146)/P146)))^-1*LN(((P148-O148)*(P148-P147))/(P148-Q147)^2)*(O58-0.5)*LN(O58/(1-O58)))),IF(Q146="b",(O147+P148*EXP(LN((Q147-O147)/(P148-Q147))+(1/2)*(LN((1-P146)/P146))^-1*LN(((O148-O147)/(P148-O148))/((P147-O147)/(P148-P147)))*LN(O58/(1-O58))+((1-2*P146)*(LN((1-P146)/P146)))^-1*LN((((O148-O147)/(P148-O148))*((P147-O147)/(P148-P147)))/((Q147-O147)/(P148-Q147))^2)*(O58-0.5)*LN(O58/(1-O58))))/(1+EXP(LN((Q147-O147)/(P148-Q147))+(1/2)*(LN((1-P146)/P146))^-1*LN(((O148-O147)/(P148-O148))/((P147-O147)/(P148-P147)))*LN(O58/(1-O58))+((1-2*P146)*(LN((1-P146)/P146)))^-1*LN((((O148-O147)/(P148-O148))*((P147-O147)/(P148-P147)))/((Q147-O147)/(P148-Q147))^2)*(O58-0.5)*LN(O58/(1-O58)))),NA())))))</f>
        <v>32.134007389920257</v>
      </c>
      <c r="Q58" s="49">
        <f ca="1">IF(Q148&lt;&gt;"",NA(),IF(Q146="u",((1/2)*(LN((1-P146)/P146))^-1*(O148-P147)/(O58*(1-O58))+((1-2*P146)*(LN((1-P146)/P146)))^-1*(1-2*(Q147-P147)/(O148-P147))*(O148-P147)*((O58-0.5)/(O58*(1-O58))+LN(O58/(1-O58))))^(-1),IF(Q146="sl",((1/2)*(LN((1-P146)/P146))^-1*LN((O148-O147)/(P147-O147))/(O58*(1-O58))+((1-2*P146)*(LN((1-P146)/P146)))^-1*LN(((O148-O147)*(P147-O147))/(Q147-O147)^2)*((O58-0.5)/(O58*(1-O58))+LN(O58/(1-O58))))^(-1)*EXP(-(LN(Q147-O147)+(1/2)*(LN((1-P146)/P146))^-1*LN((O148-O147)/(P147-O147))*LN(O58/(1-O58))+((1-2*P146)*(LN((1-P146)/P146)))^-1*LN(((O148-O147)*(P147-O147))/(Q147-O147)^2)*(O58-0.5)*LN(O58/(1-O58)))),IF(Q146="su",(-(1/2)*(LN((1-P146)/P146))^-1*LN((P148-O148)/(P148-P147))/(O58*(1-O58))-((1-2*P146)*(LN((1-P146)/P146)))^-1*LN(((P148-O148)*(P148-P147))/(P148-Q147)^2)*((O58-0.5)/(O58*(1-O58))+LN(O58/(1-O58))))^(-1)*EXP((-LN(P148-Q147)-(1/2)*(LN((1-P146)/P146))^-1*LN((P148-O148)/(P148-P147))*LN(O58/(1-O58))-((1-2*P146)*(LN((1-P146)/P146)))^-1*LN(((P148-O148)*(P148-P147))/(P148-Q147)^2)*(O58-0.5)*LN(O58/(1-O58)))),IF(Q146="b",((1/2)*(LN((1-P146)/P146))^-1*LN(((O148-O147)/(P148-O148))/((P147-O147)/(P148-P147)))/(O58*(1-O58))+((1-2*P146)*(LN((1-P146)/P146)))^-1*LN((((O148-O147)/(P148-O148))*((P147-O147)/(P148-P147)))/((Q147-O147)/(P148-Q147))^2)*((O58-0.5)/(O58*(1-O58))+LN(O58/(1-O58))))^(-1)*(1+EXP(LN((Q147-O147)/(P148-Q147))+(1/2)*(LN((1-P146)/P146))^-1*LN(((O148-O147)/(P148-O148))/((P147-O147)/(P148-P147)))*LN(O58/(1-O58))+((1-2*P146)*(LN((1-P146)/P146)))^-1*LN((((O148-O147)/(P148-O148))*((P147-O147)/(P148-P147)))/((Q147-O147)/(P148-Q147))^2)*(O58-0.5)*LN(O58/(1-O58))))^2/((P148-O147)*EXP(LN((Q147-O147)/(P148-Q147))+(1/2)*(LN((1-P146)/P146))^-1*LN(((O148-O147)/(P148-O148))/((P147-O147)/(P148-P147)))*LN(O58/(1-O58))+((1-2*P146)*(LN((1-P146)/P146)))^-1*LN((((O148-O147)/(P148-O148))*((P147-O147)/(P148-P147)))/((Q147-O147)/(P148-Q147))^2)*(O58-0.5)*LN(O58/(1-O58)))),NA())))))</f>
        <v>3.8328473354742931E-2</v>
      </c>
    </row>
    <row r="59" spans="15:17" x14ac:dyDescent="0.25">
      <c r="O59" s="47">
        <f ca="1">IF(Q148&lt;&gt;"",NA(),(ROW()-ROW(O41))/100)</f>
        <v>0.18</v>
      </c>
      <c r="P59" s="48">
        <f ca="1">IF(Q148&lt;&gt;"",NA(),IF(Q146="u",Q147+(1/2)*(LN((1-P146)/P146))^-1*(O148-P147)*LN(O59/(1-O59))+((1-2*P146)*(LN((1-P146)/P146)))^-1*(1-2*(Q147-P147)/(O148-P147))*(O148-P147)*(O59-0.5)*LN(O59/(1-O59)),IF(Q146="sl",O147+EXP(LN(Q147-O147)+(1/2)*(LN((1-P146)/P146))^-1*LN((O148-O147)/(P147-O147))*LN(O59/(1-O59))+((1-2*P146)*(LN((1-P146)/P146)))^-1*LN(((O148-O147)*(P147-O147))/(Q147-O147)^2)*(O59-0.5)*LN(O59/(1-O59))),IF(Q146="su",P148-EXP(-(-LN(P148-Q147)-(1/2)*(LN((1-P146)/P146))^-1*LN((P148-O148)/(P148-P147))*LN(O59/(1-O59))-((1-2*P146)*(LN((1-P146)/P146)))^-1*LN(((P148-O148)*(P148-P147))/(P148-Q147)^2)*(O59-0.5)*LN(O59/(1-O59)))),IF(Q146="b",(O147+P148*EXP(LN((Q147-O147)/(P148-Q147))+(1/2)*(LN((1-P146)/P146))^-1*LN(((O148-O147)/(P148-O148))/((P147-O147)/(P148-P147)))*LN(O59/(1-O59))+((1-2*P146)*(LN((1-P146)/P146)))^-1*LN((((O148-O147)/(P148-O148))*((P147-O147)/(P148-P147)))/((Q147-O147)/(P148-Q147))^2)*(O59-0.5)*LN(O59/(1-O59))))/(1+EXP(LN((Q147-O147)/(P148-Q147))+(1/2)*(LN((1-P146)/P146))^-1*LN(((O148-O147)/(P148-O148))/((P147-O147)/(P148-P147)))*LN(O59/(1-O59))+((1-2*P146)*(LN((1-P146)/P146)))^-1*LN((((O148-O147)/(P148-O148))*((P147-O147)/(P148-P147)))/((Q147-O147)/(P148-Q147))^2)*(O59-0.5)*LN(O59/(1-O59)))),NA())))))</f>
        <v>32.391128549967561</v>
      </c>
      <c r="Q59" s="49">
        <f ca="1">IF(Q148&lt;&gt;"",NA(),IF(Q146="u",((1/2)*(LN((1-P146)/P146))^-1*(O148-P147)/(O59*(1-O59))+((1-2*P146)*(LN((1-P146)/P146)))^-1*(1-2*(Q147-P147)/(O148-P147))*(O148-P147)*((O59-0.5)/(O59*(1-O59))+LN(O59/(1-O59))))^(-1),IF(Q146="sl",((1/2)*(LN((1-P146)/P146))^-1*LN((O148-O147)/(P147-O147))/(O59*(1-O59))+((1-2*P146)*(LN((1-P146)/P146)))^-1*LN(((O148-O147)*(P147-O147))/(Q147-O147)^2)*((O59-0.5)/(O59*(1-O59))+LN(O59/(1-O59))))^(-1)*EXP(-(LN(Q147-O147)+(1/2)*(LN((1-P146)/P146))^-1*LN((O148-O147)/(P147-O147))*LN(O59/(1-O59))+((1-2*P146)*(LN((1-P146)/P146)))^-1*LN(((O148-O147)*(P147-O147))/(Q147-O147)^2)*(O59-0.5)*LN(O59/(1-O59)))),IF(Q146="su",(-(1/2)*(LN((1-P146)/P146))^-1*LN((P148-O148)/(P148-P147))/(O59*(1-O59))-((1-2*P146)*(LN((1-P146)/P146)))^-1*LN(((P148-O148)*(P148-P147))/(P148-Q147)^2)*((O59-0.5)/(O59*(1-O59))+LN(O59/(1-O59))))^(-1)*EXP((-LN(P148-Q147)-(1/2)*(LN((1-P146)/P146))^-1*LN((P148-O148)/(P148-P147))*LN(O59/(1-O59))-((1-2*P146)*(LN((1-P146)/P146)))^-1*LN(((P148-O148)*(P148-P147))/(P148-Q147)^2)*(O59-0.5)*LN(O59/(1-O59)))),IF(Q146="b",((1/2)*(LN((1-P146)/P146))^-1*LN(((O148-O147)/(P148-O148))/((P147-O147)/(P148-P147)))/(O59*(1-O59))+((1-2*P146)*(LN((1-P146)/P146)))^-1*LN((((O148-O147)/(P148-O148))*((P147-O147)/(P148-P147)))/((Q147-O147)/(P148-Q147))^2)*((O59-0.5)/(O59*(1-O59))+LN(O59/(1-O59))))^(-1)*(1+EXP(LN((Q147-O147)/(P148-Q147))+(1/2)*(LN((1-P146)/P146))^-1*LN(((O148-O147)/(P148-O148))/((P147-O147)/(P148-P147)))*LN(O59/(1-O59))+((1-2*P146)*(LN((1-P146)/P146)))^-1*LN((((O148-O147)/(P148-O148))*((P147-O147)/(P148-P147)))/((Q147-O147)/(P148-Q147))^2)*(O59-0.5)*LN(O59/(1-O59))))^2/((P148-O147)*EXP(LN((Q147-O147)/(P148-Q147))+(1/2)*(LN((1-P146)/P146))^-1*LN(((O148-O147)/(P148-O148))/((P147-O147)/(P148-P147)))*LN(O59/(1-O59))+((1-2*P146)*(LN((1-P146)/P146)))^-1*LN((((O148-O147)/(P148-O148))*((P147-O147)/(P148-P147)))/((Q147-O147)/(P148-Q147))^2)*(O59-0.5)*LN(O59/(1-O59)))),NA())))))</f>
        <v>3.9440503750111655E-2</v>
      </c>
    </row>
    <row r="60" spans="15:17" x14ac:dyDescent="0.25">
      <c r="O60" s="47">
        <f ca="1">IF(Q148&lt;&gt;"",NA(),(ROW()-ROW(O41))/100)</f>
        <v>0.19</v>
      </c>
      <c r="P60" s="48">
        <f ca="1">IF(Q148&lt;&gt;"",NA(),IF(Q146="u",Q147+(1/2)*(LN((1-P146)/P146))^-1*(O148-P147)*LN(O60/(1-O60))+((1-2*P146)*(LN((1-P146)/P146)))^-1*(1-2*(Q147-P147)/(O148-P147))*(O148-P147)*(O60-0.5)*LN(O60/(1-O60)),IF(Q146="sl",O147+EXP(LN(Q147-O147)+(1/2)*(LN((1-P146)/P146))^-1*LN((O148-O147)/(P147-O147))*LN(O60/(1-O60))+((1-2*P146)*(LN((1-P146)/P146)))^-1*LN(((O148-O147)*(P147-O147))/(Q147-O147)^2)*(O60-0.5)*LN(O60/(1-O60))),IF(Q146="su",P148-EXP(-(-LN(P148-Q147)-(1/2)*(LN((1-P146)/P146))^-1*LN((P148-O148)/(P148-P147))*LN(O60/(1-O60))-((1-2*P146)*(LN((1-P146)/P146)))^-1*LN(((P148-O148)*(P148-P147))/(P148-Q147)^2)*(O60-0.5)*LN(O60/(1-O60)))),IF(Q146="b",(O147+P148*EXP(LN((Q147-O147)/(P148-Q147))+(1/2)*(LN((1-P146)/P146))^-1*LN(((O148-O147)/(P148-O148))/((P147-O147)/(P148-P147)))*LN(O60/(1-O60))+((1-2*P146)*(LN((1-P146)/P146)))^-1*LN((((O148-O147)/(P148-O148))*((P147-O147)/(P148-P147)))/((Q147-O147)/(P148-Q147))^2)*(O60-0.5)*LN(O60/(1-O60))))/(1+EXP(LN((Q147-O147)/(P148-Q147))+(1/2)*(LN((1-P146)/P146))^-1*LN(((O148-O147)/(P148-O148))/((P147-O147)/(P148-P147)))*LN(O60/(1-O60))+((1-2*P146)*(LN((1-P146)/P146)))^-1*LN((((O148-O147)/(P148-O148))*((P147-O147)/(P148-P147)))/((Q147-O147)/(P148-Q147))^2)*(O60-0.5)*LN(O60/(1-O60)))),NA())))))</f>
        <v>32.64148180977773</v>
      </c>
      <c r="Q60" s="49">
        <f ca="1">IF(Q148&lt;&gt;"",NA(),IF(Q146="u",((1/2)*(LN((1-P146)/P146))^-1*(O148-P147)/(O60*(1-O60))+((1-2*P146)*(LN((1-P146)/P146)))^-1*(1-2*(Q147-P147)/(O148-P147))*(O148-P147)*((O60-0.5)/(O60*(1-O60))+LN(O60/(1-O60))))^(-1),IF(Q146="sl",((1/2)*(LN((1-P146)/P146))^-1*LN((O148-O147)/(P147-O147))/(O60*(1-O60))+((1-2*P146)*(LN((1-P146)/P146)))^-1*LN(((O148-O147)*(P147-O147))/(Q147-O147)^2)*((O60-0.5)/(O60*(1-O60))+LN(O60/(1-O60))))^(-1)*EXP(-(LN(Q147-O147)+(1/2)*(LN((1-P146)/P146))^-1*LN((O148-O147)/(P147-O147))*LN(O60/(1-O60))+((1-2*P146)*(LN((1-P146)/P146)))^-1*LN(((O148-O147)*(P147-O147))/(Q147-O147)^2)*(O60-0.5)*LN(O60/(1-O60)))),IF(Q146="su",(-(1/2)*(LN((1-P146)/P146))^-1*LN((P148-O148)/(P148-P147))/(O60*(1-O60))-((1-2*P146)*(LN((1-P146)/P146)))^-1*LN(((P148-O148)*(P148-P147))/(P148-Q147)^2)*((O60-0.5)/(O60*(1-O60))+LN(O60/(1-O60))))^(-1)*EXP((-LN(P148-Q147)-(1/2)*(LN((1-P146)/P146))^-1*LN((P148-O148)/(P148-P147))*LN(O60/(1-O60))-((1-2*P146)*(LN((1-P146)/P146)))^-1*LN(((P148-O148)*(P148-P147))/(P148-Q147)^2)*(O60-0.5)*LN(O60/(1-O60)))),IF(Q146="b",((1/2)*(LN((1-P146)/P146))^-1*LN(((O148-O147)/(P148-O148))/((P147-O147)/(P148-P147)))/(O60*(1-O60))+((1-2*P146)*(LN((1-P146)/P146)))^-1*LN((((O148-O147)/(P148-O148))*((P147-O147)/(P148-P147)))/((Q147-O147)/(P148-Q147))^2)*((O60-0.5)/(O60*(1-O60))+LN(O60/(1-O60))))^(-1)*(1+EXP(LN((Q147-O147)/(P148-Q147))+(1/2)*(LN((1-P146)/P146))^-1*LN(((O148-O147)/(P148-O148))/((P147-O147)/(P148-P147)))*LN(O60/(1-O60))+((1-2*P146)*(LN((1-P146)/P146)))^-1*LN((((O148-O147)/(P148-O148))*((P147-O147)/(P148-P147)))/((Q147-O147)/(P148-Q147))^2)*(O60-0.5)*LN(O60/(1-O60))))^2/((P148-O147)*EXP(LN((Q147-O147)/(P148-Q147))+(1/2)*(LN((1-P146)/P146))^-1*LN(((O148-O147)/(P148-O148))/((P147-O147)/(P148-P147)))*LN(O60/(1-O60))+((1-2*P146)*(LN((1-P146)/P146)))^-1*LN((((O148-O147)/(P148-O148))*((P147-O147)/(P148-P147)))/((Q147-O147)/(P148-Q147))^2)*(O60-0.5)*LN(O60/(1-O60)))),NA())))))</f>
        <v>4.043080419031643E-2</v>
      </c>
    </row>
    <row r="61" spans="15:17" x14ac:dyDescent="0.25">
      <c r="O61" s="47">
        <f ca="1">IF(Q148&lt;&gt;"",NA(),(ROW()-ROW(O41))/100)</f>
        <v>0.2</v>
      </c>
      <c r="P61" s="48">
        <f ca="1">IF(Q148&lt;&gt;"",NA(),IF(Q146="u",Q147+(1/2)*(LN((1-P146)/P146))^-1*(O148-P147)*LN(O61/(1-O61))+((1-2*P146)*(LN((1-P146)/P146)))^-1*(1-2*(Q147-P147)/(O148-P147))*(O148-P147)*(O61-0.5)*LN(O61/(1-O61)),IF(Q146="sl",O147+EXP(LN(Q147-O147)+(1/2)*(LN((1-P146)/P146))^-1*LN((O148-O147)/(P147-O147))*LN(O61/(1-O61))+((1-2*P146)*(LN((1-P146)/P146)))^-1*LN(((O148-O147)*(P147-O147))/(Q147-O147)^2)*(O61-0.5)*LN(O61/(1-O61))),IF(Q146="su",P148-EXP(-(-LN(P148-Q147)-(1/2)*(LN((1-P146)/P146))^-1*LN((P148-O148)/(P148-P147))*LN(O61/(1-O61))-((1-2*P146)*(LN((1-P146)/P146)))^-1*LN(((P148-O148)*(P148-P147))/(P148-Q147)^2)*(O61-0.5)*LN(O61/(1-O61)))),IF(Q146="b",(O147+P148*EXP(LN((Q147-O147)/(P148-Q147))+(1/2)*(LN((1-P146)/P146))^-1*LN(((O148-O147)/(P148-O148))/((P147-O147)/(P148-P147)))*LN(O61/(1-O61))+((1-2*P146)*(LN((1-P146)/P146)))^-1*LN((((O148-O147)/(P148-O148))*((P147-O147)/(P148-P147)))/((Q147-O147)/(P148-Q147))^2)*(O61-0.5)*LN(O61/(1-O61))))/(1+EXP(LN((Q147-O147)/(P148-Q147))+(1/2)*(LN((1-P146)/P146))^-1*LN(((O148-O147)/(P148-O148))/((P147-O147)/(P148-P147)))*LN(O61/(1-O61))+((1-2*P146)*(LN((1-P146)/P146)))^-1*LN((((O148-O147)/(P148-O148))*((P147-O147)/(P148-P147)))/((Q147-O147)/(P148-Q147))^2)*(O61-0.5)*LN(O61/(1-O61)))),NA())))))</f>
        <v>32.886127386155195</v>
      </c>
      <c r="Q61" s="49">
        <f ca="1">IF(Q148&lt;&gt;"",NA(),IF(Q146="u",((1/2)*(LN((1-P146)/P146))^-1*(O148-P147)/(O61*(1-O61))+((1-2*P146)*(LN((1-P146)/P146)))^-1*(1-2*(Q147-P147)/(O148-P147))*(O148-P147)*((O61-0.5)/(O61*(1-O61))+LN(O61/(1-O61))))^(-1),IF(Q146="sl",((1/2)*(LN((1-P146)/P146))^-1*LN((O148-O147)/(P147-O147))/(O61*(1-O61))+((1-2*P146)*(LN((1-P146)/P146)))^-1*LN(((O148-O147)*(P147-O147))/(Q147-O147)^2)*((O61-0.5)/(O61*(1-O61))+LN(O61/(1-O61))))^(-1)*EXP(-(LN(Q147-O147)+(1/2)*(LN((1-P146)/P146))^-1*LN((O148-O147)/(P147-O147))*LN(O61/(1-O61))+((1-2*P146)*(LN((1-P146)/P146)))^-1*LN(((O148-O147)*(P147-O147))/(Q147-O147)^2)*(O61-0.5)*LN(O61/(1-O61)))),IF(Q146="su",(-(1/2)*(LN((1-P146)/P146))^-1*LN((P148-O148)/(P148-P147))/(O61*(1-O61))-((1-2*P146)*(LN((1-P146)/P146)))^-1*LN(((P148-O148)*(P148-P147))/(P148-Q147)^2)*((O61-0.5)/(O61*(1-O61))+LN(O61/(1-O61))))^(-1)*EXP((-LN(P148-Q147)-(1/2)*(LN((1-P146)/P146))^-1*LN((P148-O148)/(P148-P147))*LN(O61/(1-O61))-((1-2*P146)*(LN((1-P146)/P146)))^-1*LN(((P148-O148)*(P148-P147))/(P148-Q147)^2)*(O61-0.5)*LN(O61/(1-O61)))),IF(Q146="b",((1/2)*(LN((1-P146)/P146))^-1*LN(((O148-O147)/(P148-O148))/((P147-O147)/(P148-P147)))/(O61*(1-O61))+((1-2*P146)*(LN((1-P146)/P146)))^-1*LN((((O148-O147)/(P148-O148))*((P147-O147)/(P148-P147)))/((Q147-O147)/(P148-Q147))^2)*((O61-0.5)/(O61*(1-O61))+LN(O61/(1-O61))))^(-1)*(1+EXP(LN((Q147-O147)/(P148-Q147))+(1/2)*(LN((1-P146)/P146))^-1*LN(((O148-O147)/(P148-O148))/((P147-O147)/(P148-P147)))*LN(O61/(1-O61))+((1-2*P146)*(LN((1-P146)/P146)))^-1*LN((((O148-O147)/(P148-O148))*((P147-O147)/(P148-P147)))/((Q147-O147)/(P148-Q147))^2)*(O61-0.5)*LN(O61/(1-O61))))^2/((P148-O147)*EXP(LN((Q147-O147)/(P148-Q147))+(1/2)*(LN((1-P146)/P146))^-1*LN(((O148-O147)/(P148-O148))/((P147-O147)/(P148-P147)))*LN(O61/(1-O61))+((1-2*P146)*(LN((1-P146)/P146)))^-1*LN((((O148-O147)/(P148-O148))*((P147-O147)/(P148-P147)))/((Q147-O147)/(P148-Q147))^2)*(O61-0.5)*LN(O61/(1-O61)))),NA())))))</f>
        <v>4.1304145512597812E-2</v>
      </c>
    </row>
    <row r="62" spans="15:17" x14ac:dyDescent="0.25">
      <c r="O62" s="47">
        <f ca="1">IF(Q148&lt;&gt;"",NA(),(ROW()-ROW(O41))/100)</f>
        <v>0.21</v>
      </c>
      <c r="P62" s="48">
        <f ca="1">IF(Q148&lt;&gt;"",NA(),IF(Q146="u",Q147+(1/2)*(LN((1-P146)/P146))^-1*(O148-P147)*LN(O62/(1-O62))+((1-2*P146)*(LN((1-P146)/P146)))^-1*(1-2*(Q147-P147)/(O148-P147))*(O148-P147)*(O62-0.5)*LN(O62/(1-O62)),IF(Q146="sl",O147+EXP(LN(Q147-O147)+(1/2)*(LN((1-P146)/P146))^-1*LN((O148-O147)/(P147-O147))*LN(O62/(1-O62))+((1-2*P146)*(LN((1-P146)/P146)))^-1*LN(((O148-O147)*(P147-O147))/(Q147-O147)^2)*(O62-0.5)*LN(O62/(1-O62))),IF(Q146="su",P148-EXP(-(-LN(P148-Q147)-(1/2)*(LN((1-P146)/P146))^-1*LN((P148-O148)/(P148-P147))*LN(O62/(1-O62))-((1-2*P146)*(LN((1-P146)/P146)))^-1*LN(((P148-O148)*(P148-P147))/(P148-Q147)^2)*(O62-0.5)*LN(O62/(1-O62)))),IF(Q146="b",(O147+P148*EXP(LN((Q147-O147)/(P148-Q147))+(1/2)*(LN((1-P146)/P146))^-1*LN(((O148-O147)/(P148-O148))/((P147-O147)/(P148-P147)))*LN(O62/(1-O62))+((1-2*P146)*(LN((1-P146)/P146)))^-1*LN((((O148-O147)/(P148-O148))*((P147-O147)/(P148-P147)))/((Q147-O147)/(P148-Q147))^2)*(O62-0.5)*LN(O62/(1-O62))))/(1+EXP(LN((Q147-O147)/(P148-Q147))+(1/2)*(LN((1-P146)/P146))^-1*LN(((O148-O147)/(P148-O148))/((P147-O147)/(P148-P147)))*LN(O62/(1-O62))+((1-2*P146)*(LN((1-P146)/P146)))^-1*LN((((O148-O147)/(P148-O148))*((P147-O147)/(P148-P147)))/((Q147-O147)/(P148-Q147))^2)*(O62-0.5)*LN(O62/(1-O62)))),NA())))))</f>
        <v>33.125976816893569</v>
      </c>
      <c r="Q62" s="49">
        <f ca="1">IF(Q148&lt;&gt;"",NA(),IF(Q146="u",((1/2)*(LN((1-P146)/P146))^-1*(O148-P147)/(O62*(1-O62))+((1-2*P146)*(LN((1-P146)/P146)))^-1*(1-2*(Q147-P147)/(O148-P147))*(O148-P147)*((O62-0.5)/(O62*(1-O62))+LN(O62/(1-O62))))^(-1),IF(Q146="sl",((1/2)*(LN((1-P146)/P146))^-1*LN((O148-O147)/(P147-O147))/(O62*(1-O62))+((1-2*P146)*(LN((1-P146)/P146)))^-1*LN(((O148-O147)*(P147-O147))/(Q147-O147)^2)*((O62-0.5)/(O62*(1-O62))+LN(O62/(1-O62))))^(-1)*EXP(-(LN(Q147-O147)+(1/2)*(LN((1-P146)/P146))^-1*LN((O148-O147)/(P147-O147))*LN(O62/(1-O62))+((1-2*P146)*(LN((1-P146)/P146)))^-1*LN(((O148-O147)*(P147-O147))/(Q147-O147)^2)*(O62-0.5)*LN(O62/(1-O62)))),IF(Q146="su",(-(1/2)*(LN((1-P146)/P146))^-1*LN((P148-O148)/(P148-P147))/(O62*(1-O62))-((1-2*P146)*(LN((1-P146)/P146)))^-1*LN(((P148-O148)*(P148-P147))/(P148-Q147)^2)*((O62-0.5)/(O62*(1-O62))+LN(O62/(1-O62))))^(-1)*EXP((-LN(P148-Q147)-(1/2)*(LN((1-P146)/P146))^-1*LN((P148-O148)/(P148-P147))*LN(O62/(1-O62))-((1-2*P146)*(LN((1-P146)/P146)))^-1*LN(((P148-O148)*(P148-P147))/(P148-Q147)^2)*(O62-0.5)*LN(O62/(1-O62)))),IF(Q146="b",((1/2)*(LN((1-P146)/P146))^-1*LN(((O148-O147)/(P148-O148))/((P147-O147)/(P148-P147)))/(O62*(1-O62))+((1-2*P146)*(LN((1-P146)/P146)))^-1*LN((((O148-O147)/(P148-O148))*((P147-O147)/(P148-P147)))/((Q147-O147)/(P148-Q147))^2)*((O62-0.5)/(O62*(1-O62))+LN(O62/(1-O62))))^(-1)*(1+EXP(LN((Q147-O147)/(P148-Q147))+(1/2)*(LN((1-P146)/P146))^-1*LN(((O148-O147)/(P148-O148))/((P147-O147)/(P148-P147)))*LN(O62/(1-O62))+((1-2*P146)*(LN((1-P146)/P146)))^-1*LN((((O148-O147)/(P148-O148))*((P147-O147)/(P148-P147)))/((Q147-O147)/(P148-Q147))^2)*(O62-0.5)*LN(O62/(1-O62))))^2/((P148-O147)*EXP(LN((Q147-O147)/(P148-Q147))+(1/2)*(LN((1-P146)/P146))^-1*LN(((O148-O147)/(P148-O148))/((P147-O147)/(P148-P147)))*LN(O62/(1-O62))+((1-2*P146)*(LN((1-P146)/P146)))^-1*LN((((O148-O147)/(P148-O148))*((P147-O147)/(P148-P147)))/((Q147-O147)/(P148-Q147))^2)*(O62-0.5)*LN(O62/(1-O62)))),NA())))))</f>
        <v>4.2065610374969649E-2</v>
      </c>
    </row>
    <row r="63" spans="15:17" x14ac:dyDescent="0.25">
      <c r="O63" s="47">
        <f ca="1">IF(Q148&lt;&gt;"",NA(),(ROW()-ROW(O41))/100)</f>
        <v>0.22</v>
      </c>
      <c r="P63" s="48">
        <f ca="1">IF(Q148&lt;&gt;"",NA(),IF(Q146="u",Q147+(1/2)*(LN((1-P146)/P146))^-1*(O148-P147)*LN(O63/(1-O63))+((1-2*P146)*(LN((1-P146)/P146)))^-1*(1-2*(Q147-P147)/(O148-P147))*(O148-P147)*(O63-0.5)*LN(O63/(1-O63)),IF(Q146="sl",O147+EXP(LN(Q147-O147)+(1/2)*(LN((1-P146)/P146))^-1*LN((O148-O147)/(P147-O147))*LN(O63/(1-O63))+((1-2*P146)*(LN((1-P146)/P146)))^-1*LN(((O148-O147)*(P147-O147))/(Q147-O147)^2)*(O63-0.5)*LN(O63/(1-O63))),IF(Q146="su",P148-EXP(-(-LN(P148-Q147)-(1/2)*(LN((1-P146)/P146))^-1*LN((P148-O148)/(P148-P147))*LN(O63/(1-O63))-((1-2*P146)*(LN((1-P146)/P146)))^-1*LN(((P148-O148)*(P148-P147))/(P148-Q147)^2)*(O63-0.5)*LN(O63/(1-O63)))),IF(Q146="b",(O147+P148*EXP(LN((Q147-O147)/(P148-Q147))+(1/2)*(LN((1-P146)/P146))^-1*LN(((O148-O147)/(P148-O148))/((P147-O147)/(P148-P147)))*LN(O63/(1-O63))+((1-2*P146)*(LN((1-P146)/P146)))^-1*LN((((O148-O147)/(P148-O148))*((P147-O147)/(P148-P147)))/((Q147-O147)/(P148-Q147))^2)*(O63-0.5)*LN(O63/(1-O63))))/(1+EXP(LN((Q147-O147)/(P148-Q147))+(1/2)*(LN((1-P146)/P146))^-1*LN(((O148-O147)/(P148-O148))/((P147-O147)/(P148-P147)))*LN(O63/(1-O63))+((1-2*P146)*(LN((1-P146)/P146)))^-1*LN((((O148-O147)/(P148-O148))*((P147-O147)/(P148-P147)))/((Q147-O147)/(P148-Q147))^2)*(O63-0.5)*LN(O63/(1-O63)))),NA())))))</f>
        <v>33.361821058732716</v>
      </c>
      <c r="Q63" s="49">
        <f ca="1">IF(Q148&lt;&gt;"",NA(),IF(Q146="u",((1/2)*(LN((1-P146)/P146))^-1*(O148-P147)/(O63*(1-O63))+((1-2*P146)*(LN((1-P146)/P146)))^-1*(1-2*(Q147-P147)/(O148-P147))*(O148-P147)*((O63-0.5)/(O63*(1-O63))+LN(O63/(1-O63))))^(-1),IF(Q146="sl",((1/2)*(LN((1-P146)/P146))^-1*LN((O148-O147)/(P147-O147))/(O63*(1-O63))+((1-2*P146)*(LN((1-P146)/P146)))^-1*LN(((O148-O147)*(P147-O147))/(Q147-O147)^2)*((O63-0.5)/(O63*(1-O63))+LN(O63/(1-O63))))^(-1)*EXP(-(LN(Q147-O147)+(1/2)*(LN((1-P146)/P146))^-1*LN((O148-O147)/(P147-O147))*LN(O63/(1-O63))+((1-2*P146)*(LN((1-P146)/P146)))^-1*LN(((O148-O147)*(P147-O147))/(Q147-O147)^2)*(O63-0.5)*LN(O63/(1-O63)))),IF(Q146="su",(-(1/2)*(LN((1-P146)/P146))^-1*LN((P148-O148)/(P148-P147))/(O63*(1-O63))-((1-2*P146)*(LN((1-P146)/P146)))^-1*LN(((P148-O148)*(P148-P147))/(P148-Q147)^2)*((O63-0.5)/(O63*(1-O63))+LN(O63/(1-O63))))^(-1)*EXP((-LN(P148-Q147)-(1/2)*(LN((1-P146)/P146))^-1*LN((P148-O148)/(P148-P147))*LN(O63/(1-O63))-((1-2*P146)*(LN((1-P146)/P146)))^-1*LN(((P148-O148)*(P148-P147))/(P148-Q147)^2)*(O63-0.5)*LN(O63/(1-O63)))),IF(Q146="b",((1/2)*(LN((1-P146)/P146))^-1*LN(((O148-O147)/(P148-O148))/((P147-O147)/(P148-P147)))/(O63*(1-O63))+((1-2*P146)*(LN((1-P146)/P146)))^-1*LN((((O148-O147)/(P148-O148))*((P147-O147)/(P148-P147)))/((Q147-O147)/(P148-Q147))^2)*((O63-0.5)/(O63*(1-O63))+LN(O63/(1-O63))))^(-1)*(1+EXP(LN((Q147-O147)/(P148-Q147))+(1/2)*(LN((1-P146)/P146))^-1*LN(((O148-O147)/(P148-O148))/((P147-O147)/(P148-P147)))*LN(O63/(1-O63))+((1-2*P146)*(LN((1-P146)/P146)))^-1*LN((((O148-O147)/(P148-O148))*((P147-O147)/(P148-P147)))/((Q147-O147)/(P148-Q147))^2)*(O63-0.5)*LN(O63/(1-O63))))^2/((P148-O147)*EXP(LN((Q147-O147)/(P148-Q147))+(1/2)*(LN((1-P146)/P146))^-1*LN(((O148-O147)/(P148-O148))/((P147-O147)/(P148-P147)))*LN(O63/(1-O63))+((1-2*P146)*(LN((1-P146)/P146)))^-1*LN((((O148-O147)/(P148-O148))*((P147-O147)/(P148-P147)))/((Q147-O147)/(P148-Q147))^2)*(O63-0.5)*LN(O63/(1-O63)))),NA())))))</f>
        <v>4.2720492251942931E-2</v>
      </c>
    </row>
    <row r="64" spans="15:17" x14ac:dyDescent="0.25">
      <c r="O64" s="47">
        <f ca="1">IF(Q148&lt;&gt;"",NA(),(ROW()-ROW(O41))/100)</f>
        <v>0.23</v>
      </c>
      <c r="P64" s="48">
        <f ca="1">IF(Q148&lt;&gt;"",NA(),IF(Q146="u",Q147+(1/2)*(LN((1-P146)/P146))^-1*(O148-P147)*LN(O64/(1-O64))+((1-2*P146)*(LN((1-P146)/P146)))^-1*(1-2*(Q147-P147)/(O148-P147))*(O148-P147)*(O64-0.5)*LN(O64/(1-O64)),IF(Q146="sl",O147+EXP(LN(Q147-O147)+(1/2)*(LN((1-P146)/P146))^-1*LN((O148-O147)/(P147-O147))*LN(O64/(1-O64))+((1-2*P146)*(LN((1-P146)/P146)))^-1*LN(((O148-O147)*(P147-O147))/(Q147-O147)^2)*(O64-0.5)*LN(O64/(1-O64))),IF(Q146="su",P148-EXP(-(-LN(P148-Q147)-(1/2)*(LN((1-P146)/P146))^-1*LN((P148-O148)/(P148-P147))*LN(O64/(1-O64))-((1-2*P146)*(LN((1-P146)/P146)))^-1*LN(((P148-O148)*(P148-P147))/(P148-Q147)^2)*(O64-0.5)*LN(O64/(1-O64)))),IF(Q146="b",(O147+P148*EXP(LN((Q147-O147)/(P148-Q147))+(1/2)*(LN((1-P146)/P146))^-1*LN(((O148-O147)/(P148-O148))/((P147-O147)/(P148-P147)))*LN(O64/(1-O64))+((1-2*P146)*(LN((1-P146)/P146)))^-1*LN((((O148-O147)/(P148-O148))*((P147-O147)/(P148-P147)))/((Q147-O147)/(P148-Q147))^2)*(O64-0.5)*LN(O64/(1-O64))))/(1+EXP(LN((Q147-O147)/(P148-Q147))+(1/2)*(LN((1-P146)/P146))^-1*LN(((O148-O147)/(P148-O148))/((P147-O147)/(P148-P147)))*LN(O64/(1-O64))+((1-2*P146)*(LN((1-P146)/P146)))^-1*LN((((O148-O147)/(P148-O148))*((P147-O147)/(P148-P147)))/((Q147-O147)/(P148-Q147))^2)*(O64-0.5)*LN(O64/(1-O64)))),NA())))))</f>
        <v>33.594352383472895</v>
      </c>
      <c r="Q64" s="49">
        <f ca="1">IF(Q148&lt;&gt;"",NA(),IF(Q146="u",((1/2)*(LN((1-P146)/P146))^-1*(O148-P147)/(O64*(1-O64))+((1-2*P146)*(LN((1-P146)/P146)))^-1*(1-2*(Q147-P147)/(O148-P147))*(O148-P147)*((O64-0.5)/(O64*(1-O64))+LN(O64/(1-O64))))^(-1),IF(Q146="sl",((1/2)*(LN((1-P146)/P146))^-1*LN((O148-O147)/(P147-O147))/(O64*(1-O64))+((1-2*P146)*(LN((1-P146)/P146)))^-1*LN(((O148-O147)*(P147-O147))/(Q147-O147)^2)*((O64-0.5)/(O64*(1-O64))+LN(O64/(1-O64))))^(-1)*EXP(-(LN(Q147-O147)+(1/2)*(LN((1-P146)/P146))^-1*LN((O148-O147)/(P147-O147))*LN(O64/(1-O64))+((1-2*P146)*(LN((1-P146)/P146)))^-1*LN(((O148-O147)*(P147-O147))/(Q147-O147)^2)*(O64-0.5)*LN(O64/(1-O64)))),IF(Q146="su",(-(1/2)*(LN((1-P146)/P146))^-1*LN((P148-O148)/(P148-P147))/(O64*(1-O64))-((1-2*P146)*(LN((1-P146)/P146)))^-1*LN(((P148-O148)*(P148-P147))/(P148-Q147)^2)*((O64-0.5)/(O64*(1-O64))+LN(O64/(1-O64))))^(-1)*EXP((-LN(P148-Q147)-(1/2)*(LN((1-P146)/P146))^-1*LN((P148-O148)/(P148-P147))*LN(O64/(1-O64))-((1-2*P146)*(LN((1-P146)/P146)))^-1*LN(((P148-O148)*(P148-P147))/(P148-Q147)^2)*(O64-0.5)*LN(O64/(1-O64)))),IF(Q146="b",((1/2)*(LN((1-P146)/P146))^-1*LN(((O148-O147)/(P148-O148))/((P147-O147)/(P148-P147)))/(O64*(1-O64))+((1-2*P146)*(LN((1-P146)/P146)))^-1*LN((((O148-O147)/(P148-O148))*((P147-O147)/(P148-P147)))/((Q147-O147)/(P148-Q147))^2)*((O64-0.5)/(O64*(1-O64))+LN(O64/(1-O64))))^(-1)*(1+EXP(LN((Q147-O147)/(P148-Q147))+(1/2)*(LN((1-P146)/P146))^-1*LN(((O148-O147)/(P148-O148))/((P147-O147)/(P148-P147)))*LN(O64/(1-O64))+((1-2*P146)*(LN((1-P146)/P146)))^-1*LN((((O148-O147)/(P148-O148))*((P147-O147)/(P148-P147)))/((Q147-O147)/(P148-Q147))^2)*(O64-0.5)*LN(O64/(1-O64))))^2/((P148-O147)*EXP(LN((Q147-O147)/(P148-Q147))+(1/2)*(LN((1-P146)/P146))^-1*LN(((O148-O147)/(P148-O148))/((P147-O147)/(P148-P147)))*LN(O64/(1-O64))+((1-2*P146)*(LN((1-P146)/P146)))^-1*LN((((O148-O147)/(P148-O148))*((P147-O147)/(P148-P147)))/((Q147-O147)/(P148-Q147))^2)*(O64-0.5)*LN(O64/(1-O64)))),NA())))))</f>
        <v>4.3274207580906554E-2</v>
      </c>
    </row>
    <row r="65" spans="15:17" x14ac:dyDescent="0.25">
      <c r="O65" s="47">
        <f ca="1">IF(Q148&lt;&gt;"",NA(),(ROW()-ROW(O41))/100)</f>
        <v>0.24</v>
      </c>
      <c r="P65" s="48">
        <f ca="1">IF(Q148&lt;&gt;"",NA(),IF(Q146="u",Q147+(1/2)*(LN((1-P146)/P146))^-1*(O148-P147)*LN(O65/(1-O65))+((1-2*P146)*(LN((1-P146)/P146)))^-1*(1-2*(Q147-P147)/(O148-P147))*(O148-P147)*(O65-0.5)*LN(O65/(1-O65)),IF(Q146="sl",O147+EXP(LN(Q147-O147)+(1/2)*(LN((1-P146)/P146))^-1*LN((O148-O147)/(P147-O147))*LN(O65/(1-O65))+((1-2*P146)*(LN((1-P146)/P146)))^-1*LN(((O148-O147)*(P147-O147))/(Q147-O147)^2)*(O65-0.5)*LN(O65/(1-O65))),IF(Q146="su",P148-EXP(-(-LN(P148-Q147)-(1/2)*(LN((1-P146)/P146))^-1*LN((P148-O148)/(P148-P147))*LN(O65/(1-O65))-((1-2*P146)*(LN((1-P146)/P146)))^-1*LN(((P148-O148)*(P148-P147))/(P148-Q147)^2)*(O65-0.5)*LN(O65/(1-O65)))),IF(Q146="b",(O147+P148*EXP(LN((Q147-O147)/(P148-Q147))+(1/2)*(LN((1-P146)/P146))^-1*LN(((O148-O147)/(P148-O148))/((P147-O147)/(P148-P147)))*LN(O65/(1-O65))+((1-2*P146)*(LN((1-P146)/P146)))^-1*LN((((O148-O147)/(P148-O148))*((P147-O147)/(P148-P147)))/((Q147-O147)/(P148-Q147))^2)*(O65-0.5)*LN(O65/(1-O65))))/(1+EXP(LN((Q147-O147)/(P148-Q147))+(1/2)*(LN((1-P146)/P146))^-1*LN(((O148-O147)/(P148-O148))/((P147-O147)/(P148-P147)))*LN(O65/(1-O65))+((1-2*P146)*(LN((1-P146)/P146)))^-1*LN((((O148-O147)/(P148-O148))*((P147-O147)/(P148-P147)))/((Q147-O147)/(P148-Q147))^2)*(O65-0.5)*LN(O65/(1-O65)))),NA())))))</f>
        <v>33.82418165014532</v>
      </c>
      <c r="Q65" s="49">
        <f ca="1">IF(Q148&lt;&gt;"",NA(),IF(Q146="u",((1/2)*(LN((1-P146)/P146))^-1*(O148-P147)/(O65*(1-O65))+((1-2*P146)*(LN((1-P146)/P146)))^-1*(1-2*(Q147-P147)/(O148-P147))*(O148-P147)*((O65-0.5)/(O65*(1-O65))+LN(O65/(1-O65))))^(-1),IF(Q146="sl",((1/2)*(LN((1-P146)/P146))^-1*LN((O148-O147)/(P147-O147))/(O65*(1-O65))+((1-2*P146)*(LN((1-P146)/P146)))^-1*LN(((O148-O147)*(P147-O147))/(Q147-O147)^2)*((O65-0.5)/(O65*(1-O65))+LN(O65/(1-O65))))^(-1)*EXP(-(LN(Q147-O147)+(1/2)*(LN((1-P146)/P146))^-1*LN((O148-O147)/(P147-O147))*LN(O65/(1-O65))+((1-2*P146)*(LN((1-P146)/P146)))^-1*LN(((O148-O147)*(P147-O147))/(Q147-O147)^2)*(O65-0.5)*LN(O65/(1-O65)))),IF(Q146="su",(-(1/2)*(LN((1-P146)/P146))^-1*LN((P148-O148)/(P148-P147))/(O65*(1-O65))-((1-2*P146)*(LN((1-P146)/P146)))^-1*LN(((P148-O148)*(P148-P147))/(P148-Q147)^2)*((O65-0.5)/(O65*(1-O65))+LN(O65/(1-O65))))^(-1)*EXP((-LN(P148-Q147)-(1/2)*(LN((1-P146)/P146))^-1*LN((P148-O148)/(P148-P147))*LN(O65/(1-O65))-((1-2*P146)*(LN((1-P146)/P146)))^-1*LN(((P148-O148)*(P148-P147))/(P148-Q147)^2)*(O65-0.5)*LN(O65/(1-O65)))),IF(Q146="b",((1/2)*(LN((1-P146)/P146))^-1*LN(((O148-O147)/(P148-O148))/((P147-O147)/(P148-P147)))/(O65*(1-O65))+((1-2*P146)*(LN((1-P146)/P146)))^-1*LN((((O148-O147)/(P148-O148))*((P147-O147)/(P148-P147)))/((Q147-O147)/(P148-Q147))^2)*((O65-0.5)/(O65*(1-O65))+LN(O65/(1-O65))))^(-1)*(1+EXP(LN((Q147-O147)/(P148-Q147))+(1/2)*(LN((1-P146)/P146))^-1*LN(((O148-O147)/(P148-O148))/((P147-O147)/(P148-P147)))*LN(O65/(1-O65))+((1-2*P146)*(LN((1-P146)/P146)))^-1*LN((((O148-O147)/(P148-O148))*((P147-O147)/(P148-P147)))/((Q147-O147)/(P148-Q147))^2)*(O65-0.5)*LN(O65/(1-O65))))^2/((P148-O147)*EXP(LN((Q147-O147)/(P148-Q147))+(1/2)*(LN((1-P146)/P146))^-1*LN(((O148-O147)/(P148-O148))/((P147-O147)/(P148-P147)))*LN(O65/(1-O65))+((1-2*P146)*(LN((1-P146)/P146)))^-1*LN((((O148-O147)/(P148-O148))*((P147-O147)/(P148-P147)))/((Q147-O147)/(P148-Q147))^2)*(O65-0.5)*LN(O65/(1-O65)))),NA())))))</f>
        <v>4.3732220499243246E-2</v>
      </c>
    </row>
    <row r="66" spans="15:17" x14ac:dyDescent="0.25">
      <c r="O66" s="47">
        <f ca="1">IF(Q148&lt;&gt;"",NA(),(ROW()-ROW(O41))/100)</f>
        <v>0.25</v>
      </c>
      <c r="P66" s="48">
        <f ca="1">IF(Q148&lt;&gt;"",NA(),IF(Q146="u",Q147+(1/2)*(LN((1-P146)/P146))^-1*(O148-P147)*LN(O66/(1-O66))+((1-2*P146)*(LN((1-P146)/P146)))^-1*(1-2*(Q147-P147)/(O148-P147))*(O148-P147)*(O66-0.5)*LN(O66/(1-O66)),IF(Q146="sl",O147+EXP(LN(Q147-O147)+(1/2)*(LN((1-P146)/P146))^-1*LN((O148-O147)/(P147-O147))*LN(O66/(1-O66))+((1-2*P146)*(LN((1-P146)/P146)))^-1*LN(((O148-O147)*(P147-O147))/(Q147-O147)^2)*(O66-0.5)*LN(O66/(1-O66))),IF(Q146="su",P148-EXP(-(-LN(P148-Q147)-(1/2)*(LN((1-P146)/P146))^-1*LN((P148-O148)/(P148-P147))*LN(O66/(1-O66))-((1-2*P146)*(LN((1-P146)/P146)))^-1*LN(((P148-O148)*(P148-P147))/(P148-Q147)^2)*(O66-0.5)*LN(O66/(1-O66)))),IF(Q146="b",(O147+P148*EXP(LN((Q147-O147)/(P148-Q147))+(1/2)*(LN((1-P146)/P146))^-1*LN(((O148-O147)/(P148-O148))/((P147-O147)/(P148-P147)))*LN(O66/(1-O66))+((1-2*P146)*(LN((1-P146)/P146)))^-1*LN((((O148-O147)/(P148-O148))*((P147-O147)/(P148-P147)))/((Q147-O147)/(P148-Q147))^2)*(O66-0.5)*LN(O66/(1-O66))))/(1+EXP(LN((Q147-O147)/(P148-Q147))+(1/2)*(LN((1-P146)/P146))^-1*LN(((O148-O147)/(P148-O148))/((P147-O147)/(P148-P147)))*LN(O66/(1-O66))+((1-2*P146)*(LN((1-P146)/P146)))^-1*LN((((O148-O147)/(P148-O148))*((P147-O147)/(P148-P147)))/((Q147-O147)/(P148-Q147))^2)*(O66-0.5)*LN(O66/(1-O66)))),NA())))))</f>
        <v>34.051852082607404</v>
      </c>
      <c r="Q66" s="49">
        <f ca="1">IF(Q148&lt;&gt;"",NA(),IF(Q146="u",((1/2)*(LN((1-P146)/P146))^-1*(O148-P147)/(O66*(1-O66))+((1-2*P146)*(LN((1-P146)/P146)))^-1*(1-2*(Q147-P147)/(O148-P147))*(O148-P147)*((O66-0.5)/(O66*(1-O66))+LN(O66/(1-O66))))^(-1),IF(Q146="sl",((1/2)*(LN((1-P146)/P146))^-1*LN((O148-O147)/(P147-O147))/(O66*(1-O66))+((1-2*P146)*(LN((1-P146)/P146)))^-1*LN(((O148-O147)*(P147-O147))/(Q147-O147)^2)*((O66-0.5)/(O66*(1-O66))+LN(O66/(1-O66))))^(-1)*EXP(-(LN(Q147-O147)+(1/2)*(LN((1-P146)/P146))^-1*LN((O148-O147)/(P147-O147))*LN(O66/(1-O66))+((1-2*P146)*(LN((1-P146)/P146)))^-1*LN(((O148-O147)*(P147-O147))/(Q147-O147)^2)*(O66-0.5)*LN(O66/(1-O66)))),IF(Q146="su",(-(1/2)*(LN((1-P146)/P146))^-1*LN((P148-O148)/(P148-P147))/(O66*(1-O66))-((1-2*P146)*(LN((1-P146)/P146)))^-1*LN(((P148-O148)*(P148-P147))/(P148-Q147)^2)*((O66-0.5)/(O66*(1-O66))+LN(O66/(1-O66))))^(-1)*EXP((-LN(P148-Q147)-(1/2)*(LN((1-P146)/P146))^-1*LN((P148-O148)/(P148-P147))*LN(O66/(1-O66))-((1-2*P146)*(LN((1-P146)/P146)))^-1*LN(((P148-O148)*(P148-P147))/(P148-Q147)^2)*(O66-0.5)*LN(O66/(1-O66)))),IF(Q146="b",((1/2)*(LN((1-P146)/P146))^-1*LN(((O148-O147)/(P148-O148))/((P147-O147)/(P148-P147)))/(O66*(1-O66))+((1-2*P146)*(LN((1-P146)/P146)))^-1*LN((((O148-O147)/(P148-O148))*((P147-O147)/(P148-P147)))/((Q147-O147)/(P148-Q147))^2)*((O66-0.5)/(O66*(1-O66))+LN(O66/(1-O66))))^(-1)*(1+EXP(LN((Q147-O147)/(P148-Q147))+(1/2)*(LN((1-P146)/P146))^-1*LN(((O148-O147)/(P148-O148))/((P147-O147)/(P148-P147)))*LN(O66/(1-O66))+((1-2*P146)*(LN((1-P146)/P146)))^-1*LN((((O148-O147)/(P148-O148))*((P147-O147)/(P148-P147)))/((Q147-O147)/(P148-Q147))^2)*(O66-0.5)*LN(O66/(1-O66))))^2/((P148-O147)*EXP(LN((Q147-O147)/(P148-Q147))+(1/2)*(LN((1-P146)/P146))^-1*LN(((O148-O147)/(P148-O148))/((P147-O147)/(P148-P147)))*LN(O66/(1-O66))+((1-2*P146)*(LN((1-P146)/P146)))^-1*LN((((O148-O147)/(P148-O148))*((P147-O147)/(P148-P147)))/((Q147-O147)/(P148-Q147))^2)*(O66-0.5)*LN(O66/(1-O66)))),NA())))))</f>
        <v>4.4099979373687433E-2</v>
      </c>
    </row>
    <row r="67" spans="15:17" x14ac:dyDescent="0.25">
      <c r="O67" s="47">
        <f ca="1">IF(Q148&lt;&gt;"",NA(),(ROW()-ROW(O41))/100)</f>
        <v>0.26</v>
      </c>
      <c r="P67" s="48">
        <f ca="1">IF(Q148&lt;&gt;"",NA(),IF(Q146="u",Q147+(1/2)*(LN((1-P146)/P146))^-1*(O148-P147)*LN(O67/(1-O67))+((1-2*P146)*(LN((1-P146)/P146)))^-1*(1-2*(Q147-P147)/(O148-P147))*(O148-P147)*(O67-0.5)*LN(O67/(1-O67)),IF(Q146="sl",O147+EXP(LN(Q147-O147)+(1/2)*(LN((1-P146)/P146))^-1*LN((O148-O147)/(P147-O147))*LN(O67/(1-O67))+((1-2*P146)*(LN((1-P146)/P146)))^-1*LN(((O148-O147)*(P147-O147))/(Q147-O147)^2)*(O67-0.5)*LN(O67/(1-O67))),IF(Q146="su",P148-EXP(-(-LN(P148-Q147)-(1/2)*(LN((1-P146)/P146))^-1*LN((P148-O148)/(P148-P147))*LN(O67/(1-O67))-((1-2*P146)*(LN((1-P146)/P146)))^-1*LN(((P148-O148)*(P148-P147))/(P148-Q147)^2)*(O67-0.5)*LN(O67/(1-O67)))),IF(Q146="b",(O147+P148*EXP(LN((Q147-O147)/(P148-Q147))+(1/2)*(LN((1-P146)/P146))^-1*LN(((O148-O147)/(P148-O148))/((P147-O147)/(P148-P147)))*LN(O67/(1-O67))+((1-2*P146)*(LN((1-P146)/P146)))^-1*LN((((O148-O147)/(P148-O148))*((P147-O147)/(P148-P147)))/((Q147-O147)/(P148-Q147))^2)*(O67-0.5)*LN(O67/(1-O67))))/(1+EXP(LN((Q147-O147)/(P148-Q147))+(1/2)*(LN((1-P146)/P146))^-1*LN(((O148-O147)/(P148-O148))/((P147-O147)/(P148-P147)))*LN(O67/(1-O67))+((1-2*P146)*(LN((1-P146)/P146)))^-1*LN((((O148-O147)/(P148-O148))*((P147-O147)/(P148-P147)))/((Q147-O147)/(P148-Q147))^2)*(O67-0.5)*LN(O67/(1-O67)))),NA())))))</f>
        <v>34.277850373473335</v>
      </c>
      <c r="Q67" s="49">
        <f ca="1">IF(Q148&lt;&gt;"",NA(),IF(Q146="u",((1/2)*(LN((1-P146)/P146))^-1*(O148-P147)/(O67*(1-O67))+((1-2*P146)*(LN((1-P146)/P146)))^-1*(1-2*(Q147-P147)/(O148-P147))*(O148-P147)*((O67-0.5)/(O67*(1-O67))+LN(O67/(1-O67))))^(-1),IF(Q146="sl",((1/2)*(LN((1-P146)/P146))^-1*LN((O148-O147)/(P147-O147))/(O67*(1-O67))+((1-2*P146)*(LN((1-P146)/P146)))^-1*LN(((O148-O147)*(P147-O147))/(Q147-O147)^2)*((O67-0.5)/(O67*(1-O67))+LN(O67/(1-O67))))^(-1)*EXP(-(LN(Q147-O147)+(1/2)*(LN((1-P146)/P146))^-1*LN((O148-O147)/(P147-O147))*LN(O67/(1-O67))+((1-2*P146)*(LN((1-P146)/P146)))^-1*LN(((O148-O147)*(P147-O147))/(Q147-O147)^2)*(O67-0.5)*LN(O67/(1-O67)))),IF(Q146="su",(-(1/2)*(LN((1-P146)/P146))^-1*LN((P148-O148)/(P148-P147))/(O67*(1-O67))-((1-2*P146)*(LN((1-P146)/P146)))^-1*LN(((P148-O148)*(P148-P147))/(P148-Q147)^2)*((O67-0.5)/(O67*(1-O67))+LN(O67/(1-O67))))^(-1)*EXP((-LN(P148-Q147)-(1/2)*(LN((1-P146)/P146))^-1*LN((P148-O148)/(P148-P147))*LN(O67/(1-O67))-((1-2*P146)*(LN((1-P146)/P146)))^-1*LN(((P148-O148)*(P148-P147))/(P148-Q147)^2)*(O67-0.5)*LN(O67/(1-O67)))),IF(Q146="b",((1/2)*(LN((1-P146)/P146))^-1*LN(((O148-O147)/(P148-O148))/((P147-O147)/(P148-P147)))/(O67*(1-O67))+((1-2*P146)*(LN((1-P146)/P146)))^-1*LN((((O148-O147)/(P148-O148))*((P147-O147)/(P148-P147)))/((Q147-O147)/(P148-Q147))^2)*((O67-0.5)/(O67*(1-O67))+LN(O67/(1-O67))))^(-1)*(1+EXP(LN((Q147-O147)/(P148-Q147))+(1/2)*(LN((1-P146)/P146))^-1*LN(((O148-O147)/(P148-O148))/((P147-O147)/(P148-P147)))*LN(O67/(1-O67))+((1-2*P146)*(LN((1-P146)/P146)))^-1*LN((((O148-O147)/(P148-O148))*((P147-O147)/(P148-P147)))/((Q147-O147)/(P148-Q147))^2)*(O67-0.5)*LN(O67/(1-O67))))^2/((P148-O147)*EXP(LN((Q147-O147)/(P148-Q147))+(1/2)*(LN((1-P146)/P146))^-1*LN(((O148-O147)/(P148-O148))/((P147-O147)/(P148-P147)))*LN(O67/(1-O67))+((1-2*P146)*(LN((1-P146)/P146)))^-1*LN((((O148-O147)/(P148-O148))*((P147-O147)/(P148-P147)))/((Q147-O147)/(P148-Q147))^2)*(O67-0.5)*LN(O67/(1-O67)))),NA())))))</f>
        <v>4.4382864171175665E-2</v>
      </c>
    </row>
    <row r="68" spans="15:17" x14ac:dyDescent="0.25">
      <c r="O68" s="47">
        <f ca="1">IF(Q148&lt;&gt;"",NA(),(ROW()-ROW(O41))/100)</f>
        <v>0.27</v>
      </c>
      <c r="P68" s="48">
        <f ca="1">IF(Q148&lt;&gt;"",NA(),IF(Q146="u",Q147+(1/2)*(LN((1-P146)/P146))^-1*(O148-P147)*LN(O68/(1-O68))+((1-2*P146)*(LN((1-P146)/P146)))^-1*(1-2*(Q147-P147)/(O148-P147))*(O148-P147)*(O68-0.5)*LN(O68/(1-O68)),IF(Q146="sl",O147+EXP(LN(Q147-O147)+(1/2)*(LN((1-P146)/P146))^-1*LN((O148-O147)/(P147-O147))*LN(O68/(1-O68))+((1-2*P146)*(LN((1-P146)/P146)))^-1*LN(((O148-O147)*(P147-O147))/(Q147-O147)^2)*(O68-0.5)*LN(O68/(1-O68))),IF(Q146="su",P148-EXP(-(-LN(P148-Q147)-(1/2)*(LN((1-P146)/P146))^-1*LN((P148-O148)/(P148-P147))*LN(O68/(1-O68))-((1-2*P146)*(LN((1-P146)/P146)))^-1*LN(((P148-O148)*(P148-P147))/(P148-Q147)^2)*(O68-0.5)*LN(O68/(1-O68)))),IF(Q146="b",(O147+P148*EXP(LN((Q147-O147)/(P148-Q147))+(1/2)*(LN((1-P146)/P146))^-1*LN(((O148-O147)/(P148-O148))/((P147-O147)/(P148-P147)))*LN(O68/(1-O68))+((1-2*P146)*(LN((1-P146)/P146)))^-1*LN((((O148-O147)/(P148-O148))*((P147-O147)/(P148-P147)))/((Q147-O147)/(P148-Q147))^2)*(O68-0.5)*LN(O68/(1-O68))))/(1+EXP(LN((Q147-O147)/(P148-Q147))+(1/2)*(LN((1-P146)/P146))^-1*LN(((O148-O147)/(P148-O148))/((P147-O147)/(P148-P147)))*LN(O68/(1-O68))+((1-2*P146)*(LN((1-P146)/P146)))^-1*LN((((O148-O147)/(P148-O148))*((P147-O147)/(P148-P147)))/((Q147-O147)/(P148-Q147))^2)*(O68-0.5)*LN(O68/(1-O68)))),NA())))))</f>
        <v>34.502615719544238</v>
      </c>
      <c r="Q68" s="49">
        <f ca="1">IF(Q148&lt;&gt;"",NA(),IF(Q146="u",((1/2)*(LN((1-P146)/P146))^-1*(O148-P147)/(O68*(1-O68))+((1-2*P146)*(LN((1-P146)/P146)))^-1*(1-2*(Q147-P147)/(O148-P147))*(O148-P147)*((O68-0.5)/(O68*(1-O68))+LN(O68/(1-O68))))^(-1),IF(Q146="sl",((1/2)*(LN((1-P146)/P146))^-1*LN((O148-O147)/(P147-O147))/(O68*(1-O68))+((1-2*P146)*(LN((1-P146)/P146)))^-1*LN(((O148-O147)*(P147-O147))/(Q147-O147)^2)*((O68-0.5)/(O68*(1-O68))+LN(O68/(1-O68))))^(-1)*EXP(-(LN(Q147-O147)+(1/2)*(LN((1-P146)/P146))^-1*LN((O148-O147)/(P147-O147))*LN(O68/(1-O68))+((1-2*P146)*(LN((1-P146)/P146)))^-1*LN(((O148-O147)*(P147-O147))/(Q147-O147)^2)*(O68-0.5)*LN(O68/(1-O68)))),IF(Q146="su",(-(1/2)*(LN((1-P146)/P146))^-1*LN((P148-O148)/(P148-P147))/(O68*(1-O68))-((1-2*P146)*(LN((1-P146)/P146)))^-1*LN(((P148-O148)*(P148-P147))/(P148-Q147)^2)*((O68-0.5)/(O68*(1-O68))+LN(O68/(1-O68))))^(-1)*EXP((-LN(P148-Q147)-(1/2)*(LN((1-P146)/P146))^-1*LN((P148-O148)/(P148-P147))*LN(O68/(1-O68))-((1-2*P146)*(LN((1-P146)/P146)))^-1*LN(((P148-O148)*(P148-P147))/(P148-Q147)^2)*(O68-0.5)*LN(O68/(1-O68)))),IF(Q146="b",((1/2)*(LN((1-P146)/P146))^-1*LN(((O148-O147)/(P148-O148))/((P147-O147)/(P148-P147)))/(O68*(1-O68))+((1-2*P146)*(LN((1-P146)/P146)))^-1*LN((((O148-O147)/(P148-O148))*((P147-O147)/(P148-P147)))/((Q147-O147)/(P148-Q147))^2)*((O68-0.5)/(O68*(1-O68))+LN(O68/(1-O68))))^(-1)*(1+EXP(LN((Q147-O147)/(P148-Q147))+(1/2)*(LN((1-P146)/P146))^-1*LN(((O148-O147)/(P148-O148))/((P147-O147)/(P148-P147)))*LN(O68/(1-O68))+((1-2*P146)*(LN((1-P146)/P146)))^-1*LN((((O148-O147)/(P148-O148))*((P147-O147)/(P148-P147)))/((Q147-O147)/(P148-Q147))^2)*(O68-0.5)*LN(O68/(1-O68))))^2/((P148-O147)*EXP(LN((Q147-O147)/(P148-Q147))+(1/2)*(LN((1-P146)/P146))^-1*LN(((O148-O147)/(P148-O148))/((P147-O147)/(P148-P147)))*LN(O68/(1-O68))+((1-2*P146)*(LN((1-P146)/P146)))^-1*LN((((O148-O147)/(P148-O148))*((P147-O147)/(P148-P147)))/((Q147-O147)/(P148-Q147))^2)*(O68-0.5)*LN(O68/(1-O68)))),NA())))))</f>
        <v>4.4586143637591162E-2</v>
      </c>
    </row>
    <row r="69" spans="15:17" x14ac:dyDescent="0.25">
      <c r="O69" s="47">
        <f ca="1">IF(Q148&lt;&gt;"",NA(),(ROW()-ROW(O41))/100)</f>
        <v>0.28000000000000003</v>
      </c>
      <c r="P69" s="48">
        <f ca="1">IF(Q148&lt;&gt;"",NA(),IF(Q146="u",Q147+(1/2)*(LN((1-P146)/P146))^-1*(O148-P147)*LN(O69/(1-O69))+((1-2*P146)*(LN((1-P146)/P146)))^-1*(1-2*(Q147-P147)/(O148-P147))*(O148-P147)*(O69-0.5)*LN(O69/(1-O69)),IF(Q146="sl",O147+EXP(LN(Q147-O147)+(1/2)*(LN((1-P146)/P146))^-1*LN((O148-O147)/(P147-O147))*LN(O69/(1-O69))+((1-2*P146)*(LN((1-P146)/P146)))^-1*LN(((O148-O147)*(P147-O147))/(Q147-O147)^2)*(O69-0.5)*LN(O69/(1-O69))),IF(Q146="su",P148-EXP(-(-LN(P148-Q147)-(1/2)*(LN((1-P146)/P146))^-1*LN((P148-O148)/(P148-P147))*LN(O69/(1-O69))-((1-2*P146)*(LN((1-P146)/P146)))^-1*LN(((P148-O148)*(P148-P147))/(P148-Q147)^2)*(O69-0.5)*LN(O69/(1-O69)))),IF(Q146="b",(O147+P148*EXP(LN((Q147-O147)/(P148-Q147))+(1/2)*(LN((1-P146)/P146))^-1*LN(((O148-O147)/(P148-O148))/((P147-O147)/(P148-P147)))*LN(O69/(1-O69))+((1-2*P146)*(LN((1-P146)/P146)))^-1*LN((((O148-O147)/(P148-O148))*((P147-O147)/(P148-P147)))/((Q147-O147)/(P148-Q147))^2)*(O69-0.5)*LN(O69/(1-O69))))/(1+EXP(LN((Q147-O147)/(P148-Q147))+(1/2)*(LN((1-P146)/P146))^-1*LN(((O148-O147)/(P148-O148))/((P147-O147)/(P148-P147)))*LN(O69/(1-O69))+((1-2*P146)*(LN((1-P146)/P146)))^-1*LN((((O148-O147)/(P148-O148))*((P147-O147)/(P148-P147)))/((Q147-O147)/(P148-Q147))^2)*(O69-0.5)*LN(O69/(1-O69)))),NA())))))</f>
        <v>34.726547240656323</v>
      </c>
      <c r="Q69" s="49">
        <f ca="1">IF(Q148&lt;&gt;"",NA(),IF(Q146="u",((1/2)*(LN((1-P146)/P146))^-1*(O148-P147)/(O69*(1-O69))+((1-2*P146)*(LN((1-P146)/P146)))^-1*(1-2*(Q147-P147)/(O148-P147))*(O148-P147)*((O69-0.5)/(O69*(1-O69))+LN(O69/(1-O69))))^(-1),IF(Q146="sl",((1/2)*(LN((1-P146)/P146))^-1*LN((O148-O147)/(P147-O147))/(O69*(1-O69))+((1-2*P146)*(LN((1-P146)/P146)))^-1*LN(((O148-O147)*(P147-O147))/(Q147-O147)^2)*((O69-0.5)/(O69*(1-O69))+LN(O69/(1-O69))))^(-1)*EXP(-(LN(Q147-O147)+(1/2)*(LN((1-P146)/P146))^-1*LN((O148-O147)/(P147-O147))*LN(O69/(1-O69))+((1-2*P146)*(LN((1-P146)/P146)))^-1*LN(((O148-O147)*(P147-O147))/(Q147-O147)^2)*(O69-0.5)*LN(O69/(1-O69)))),IF(Q146="su",(-(1/2)*(LN((1-P146)/P146))^-1*LN((P148-O148)/(P148-P147))/(O69*(1-O69))-((1-2*P146)*(LN((1-P146)/P146)))^-1*LN(((P148-O148)*(P148-P147))/(P148-Q147)^2)*((O69-0.5)/(O69*(1-O69))+LN(O69/(1-O69))))^(-1)*EXP((-LN(P148-Q147)-(1/2)*(LN((1-P146)/P146))^-1*LN((P148-O148)/(P148-P147))*LN(O69/(1-O69))-((1-2*P146)*(LN((1-P146)/P146)))^-1*LN(((P148-O148)*(P148-P147))/(P148-Q147)^2)*(O69-0.5)*LN(O69/(1-O69)))),IF(Q146="b",((1/2)*(LN((1-P146)/P146))^-1*LN(((O148-O147)/(P148-O148))/((P147-O147)/(P148-P147)))/(O69*(1-O69))+((1-2*P146)*(LN((1-P146)/P146)))^-1*LN((((O148-O147)/(P148-O148))*((P147-O147)/(P148-P147)))/((Q147-O147)/(P148-Q147))^2)*((O69-0.5)/(O69*(1-O69))+LN(O69/(1-O69))))^(-1)*(1+EXP(LN((Q147-O147)/(P148-Q147))+(1/2)*(LN((1-P146)/P146))^-1*LN(((O148-O147)/(P148-O148))/((P147-O147)/(P148-P147)))*LN(O69/(1-O69))+((1-2*P146)*(LN((1-P146)/P146)))^-1*LN((((O148-O147)/(P148-O148))*((P147-O147)/(P148-P147)))/((Q147-O147)/(P148-Q147))^2)*(O69-0.5)*LN(O69/(1-O69))))^2/((P148-O147)*EXP(LN((Q147-O147)/(P148-Q147))+(1/2)*(LN((1-P146)/P146))^-1*LN(((O148-O147)/(P148-O148))/((P147-O147)/(P148-P147)))*LN(O69/(1-O69))+((1-2*P146)*(LN((1-P146)/P146)))^-1*LN((((O148-O147)/(P148-O148))*((P147-O147)/(P148-P147)))/((Q147-O147)/(P148-Q147))^2)*(O69-0.5)*LN(O69/(1-O69)))),NA())))))</f>
        <v>4.4714941222181864E-2</v>
      </c>
    </row>
    <row r="70" spans="15:17" x14ac:dyDescent="0.25">
      <c r="O70" s="47">
        <f ca="1">IF(Q148&lt;&gt;"",NA(),(ROW()-ROW(O41))/100)</f>
        <v>0.28999999999999998</v>
      </c>
      <c r="P70" s="48">
        <f ca="1">IF(Q148&lt;&gt;"",NA(),IF(Q146="u",Q147+(1/2)*(LN((1-P146)/P146))^-1*(O148-P147)*LN(O70/(1-O70))+((1-2*P146)*(LN((1-P146)/P146)))^-1*(1-2*(Q147-P147)/(O148-P147))*(O148-P147)*(O70-0.5)*LN(O70/(1-O70)),IF(Q146="sl",O147+EXP(LN(Q147-O147)+(1/2)*(LN((1-P146)/P146))^-1*LN((O148-O147)/(P147-O147))*LN(O70/(1-O70))+((1-2*P146)*(LN((1-P146)/P146)))^-1*LN(((O148-O147)*(P147-O147))/(Q147-O147)^2)*(O70-0.5)*LN(O70/(1-O70))),IF(Q146="su",P148-EXP(-(-LN(P148-Q147)-(1/2)*(LN((1-P146)/P146))^-1*LN((P148-O148)/(P148-P147))*LN(O70/(1-O70))-((1-2*P146)*(LN((1-P146)/P146)))^-1*LN(((P148-O148)*(P148-P147))/(P148-Q147)^2)*(O70-0.5)*LN(O70/(1-O70)))),IF(Q146="b",(O147+P148*EXP(LN((Q147-O147)/(P148-Q147))+(1/2)*(LN((1-P146)/P146))^-1*LN(((O148-O147)/(P148-O148))/((P147-O147)/(P148-P147)))*LN(O70/(1-O70))+((1-2*P146)*(LN((1-P146)/P146)))^-1*LN((((O148-O147)/(P148-O148))*((P147-O147)/(P148-P147)))/((Q147-O147)/(P148-Q147))^2)*(O70-0.5)*LN(O70/(1-O70))))/(1+EXP(LN((Q147-O147)/(P148-Q147))+(1/2)*(LN((1-P146)/P146))^-1*LN(((O148-O147)/(P148-O148))/((P147-O147)/(P148-P147)))*LN(O70/(1-O70))+((1-2*P146)*(LN((1-P146)/P146)))^-1*LN((((O148-O147)/(P148-O148))*((P147-O147)/(P148-P147)))/((Q147-O147)/(P148-Q147))^2)*(O70-0.5)*LN(O70/(1-O70)))),NA())))))</f>
        <v>34.950010123470022</v>
      </c>
      <c r="Q70" s="49">
        <f ca="1">IF(Q148&lt;&gt;"",NA(),IF(Q146="u",((1/2)*(LN((1-P146)/P146))^-1*(O148-P147)/(O70*(1-O70))+((1-2*P146)*(LN((1-P146)/P146)))^-1*(1-2*(Q147-P147)/(O148-P147))*(O148-P147)*((O70-0.5)/(O70*(1-O70))+LN(O70/(1-O70))))^(-1),IF(Q146="sl",((1/2)*(LN((1-P146)/P146))^-1*LN((O148-O147)/(P147-O147))/(O70*(1-O70))+((1-2*P146)*(LN((1-P146)/P146)))^-1*LN(((O148-O147)*(P147-O147))/(Q147-O147)^2)*((O70-0.5)/(O70*(1-O70))+LN(O70/(1-O70))))^(-1)*EXP(-(LN(Q147-O147)+(1/2)*(LN((1-P146)/P146))^-1*LN((O148-O147)/(P147-O147))*LN(O70/(1-O70))+((1-2*P146)*(LN((1-P146)/P146)))^-1*LN(((O148-O147)*(P147-O147))/(Q147-O147)^2)*(O70-0.5)*LN(O70/(1-O70)))),IF(Q146="su",(-(1/2)*(LN((1-P146)/P146))^-1*LN((P148-O148)/(P148-P147))/(O70*(1-O70))-((1-2*P146)*(LN((1-P146)/P146)))^-1*LN(((P148-O148)*(P148-P147))/(P148-Q147)^2)*((O70-0.5)/(O70*(1-O70))+LN(O70/(1-O70))))^(-1)*EXP((-LN(P148-Q147)-(1/2)*(LN((1-P146)/P146))^-1*LN((P148-O148)/(P148-P147))*LN(O70/(1-O70))-((1-2*P146)*(LN((1-P146)/P146)))^-1*LN(((P148-O148)*(P148-P147))/(P148-Q147)^2)*(O70-0.5)*LN(O70/(1-O70)))),IF(Q146="b",((1/2)*(LN((1-P146)/P146))^-1*LN(((O148-O147)/(P148-O148))/((P147-O147)/(P148-P147)))/(O70*(1-O70))+((1-2*P146)*(LN((1-P146)/P146)))^-1*LN((((O148-O147)/(P148-O148))*((P147-O147)/(P148-P147)))/((Q147-O147)/(P148-Q147))^2)*((O70-0.5)/(O70*(1-O70))+LN(O70/(1-O70))))^(-1)*(1+EXP(LN((Q147-O147)/(P148-Q147))+(1/2)*(LN((1-P146)/P146))^-1*LN(((O148-O147)/(P148-O148))/((P147-O147)/(P148-P147)))*LN(O70/(1-O70))+((1-2*P146)*(LN((1-P146)/P146)))^-1*LN((((O148-O147)/(P148-O148))*((P147-O147)/(P148-P147)))/((Q147-O147)/(P148-Q147))^2)*(O70-0.5)*LN(O70/(1-O70))))^2/((P148-O147)*EXP(LN((Q147-O147)/(P148-Q147))+(1/2)*(LN((1-P146)/P146))^-1*LN(((O148-O147)/(P148-O148))/((P147-O147)/(P148-P147)))*LN(O70/(1-O70))+((1-2*P146)*(LN((1-P146)/P146)))^-1*LN((((O148-O147)/(P148-O148))*((P147-O147)/(P148-P147)))/((Q147-O147)/(P148-Q147))^2)*(O70-0.5)*LN(O70/(1-O70)))),NA())))))</f>
        <v>4.4774208697740736E-2</v>
      </c>
    </row>
    <row r="71" spans="15:17" x14ac:dyDescent="0.25">
      <c r="O71" s="47">
        <f ca="1">IF(Q148&lt;&gt;"",NA(),(ROW()-ROW(O41))/100)</f>
        <v>0.3</v>
      </c>
      <c r="P71" s="48">
        <f ca="1">IF(Q148&lt;&gt;"",NA(),IF(Q146="u",Q147+(1/2)*(LN((1-P146)/P146))^-1*(O148-P147)*LN(O71/(1-O71))+((1-2*P146)*(LN((1-P146)/P146)))^-1*(1-2*(Q147-P147)/(O148-P147))*(O148-P147)*(O71-0.5)*LN(O71/(1-O71)),IF(Q146="sl",O147+EXP(LN(Q147-O147)+(1/2)*(LN((1-P146)/P146))^-1*LN((O148-O147)/(P147-O147))*LN(O71/(1-O71))+((1-2*P146)*(LN((1-P146)/P146)))^-1*LN(((O148-O147)*(P147-O147))/(Q147-O147)^2)*(O71-0.5)*LN(O71/(1-O71))),IF(Q146="su",P148-EXP(-(-LN(P148-Q147)-(1/2)*(LN((1-P146)/P146))^-1*LN((P148-O148)/(P148-P147))*LN(O71/(1-O71))-((1-2*P146)*(LN((1-P146)/P146)))^-1*LN(((P148-O148)*(P148-P147))/(P148-Q147)^2)*(O71-0.5)*LN(O71/(1-O71)))),IF(Q146="b",(O147+P148*EXP(LN((Q147-O147)/(P148-Q147))+(1/2)*(LN((1-P146)/P146))^-1*LN(((O148-O147)/(P148-O148))/((P147-O147)/(P148-P147)))*LN(O71/(1-O71))+((1-2*P146)*(LN((1-P146)/P146)))^-1*LN((((O148-O147)/(P148-O148))*((P147-O147)/(P148-P147)))/((Q147-O147)/(P148-Q147))^2)*(O71-0.5)*LN(O71/(1-O71))))/(1+EXP(LN((Q147-O147)/(P148-Q147))+(1/2)*(LN((1-P146)/P146))^-1*LN(((O148-O147)/(P148-O148))/((P147-O147)/(P148-P147)))*LN(O71/(1-O71))+((1-2*P146)*(LN((1-P146)/P146)))^-1*LN((((O148-O147)/(P148-O148))*((P147-O147)/(P148-P147)))/((Q147-O147)/(P148-Q147))^2)*(O71-0.5)*LN(O71/(1-O71)))),NA())))))</f>
        <v>35.173340751160367</v>
      </c>
      <c r="Q71" s="49">
        <f ca="1">IF(Q148&lt;&gt;"",NA(),IF(Q146="u",((1/2)*(LN((1-P146)/P146))^-1*(O148-P147)/(O71*(1-O71))+((1-2*P146)*(LN((1-P146)/P146)))^-1*(1-2*(Q147-P147)/(O148-P147))*(O148-P147)*((O71-0.5)/(O71*(1-O71))+LN(O71/(1-O71))))^(-1),IF(Q146="sl",((1/2)*(LN((1-P146)/P146))^-1*LN((O148-O147)/(P147-O147))/(O71*(1-O71))+((1-2*P146)*(LN((1-P146)/P146)))^-1*LN(((O148-O147)*(P147-O147))/(Q147-O147)^2)*((O71-0.5)/(O71*(1-O71))+LN(O71/(1-O71))))^(-1)*EXP(-(LN(Q147-O147)+(1/2)*(LN((1-P146)/P146))^-1*LN((O148-O147)/(P147-O147))*LN(O71/(1-O71))+((1-2*P146)*(LN((1-P146)/P146)))^-1*LN(((O148-O147)*(P147-O147))/(Q147-O147)^2)*(O71-0.5)*LN(O71/(1-O71)))),IF(Q146="su",(-(1/2)*(LN((1-P146)/P146))^-1*LN((P148-O148)/(P148-P147))/(O71*(1-O71))-((1-2*P146)*(LN((1-P146)/P146)))^-1*LN(((P148-O148)*(P148-P147))/(P148-Q147)^2)*((O71-0.5)/(O71*(1-O71))+LN(O71/(1-O71))))^(-1)*EXP((-LN(P148-Q147)-(1/2)*(LN((1-P146)/P146))^-1*LN((P148-O148)/(P148-P147))*LN(O71/(1-O71))-((1-2*P146)*(LN((1-P146)/P146)))^-1*LN(((P148-O148)*(P148-P147))/(P148-Q147)^2)*(O71-0.5)*LN(O71/(1-O71)))),IF(Q146="b",((1/2)*(LN((1-P146)/P146))^-1*LN(((O148-O147)/(P148-O148))/((P147-O147)/(P148-P147)))/(O71*(1-O71))+((1-2*P146)*(LN((1-P146)/P146)))^-1*LN((((O148-O147)/(P148-O148))*((P147-O147)/(P148-P147)))/((Q147-O147)/(P148-Q147))^2)*((O71-0.5)/(O71*(1-O71))+LN(O71/(1-O71))))^(-1)*(1+EXP(LN((Q147-O147)/(P148-Q147))+(1/2)*(LN((1-P146)/P146))^-1*LN(((O148-O147)/(P148-O148))/((P147-O147)/(P148-P147)))*LN(O71/(1-O71))+((1-2*P146)*(LN((1-P146)/P146)))^-1*LN((((O148-O147)/(P148-O148))*((P147-O147)/(P148-P147)))/((Q147-O147)/(P148-Q147))^2)*(O71-0.5)*LN(O71/(1-O71))))^2/((P148-O147)*EXP(LN((Q147-O147)/(P148-Q147))+(1/2)*(LN((1-P146)/P146))^-1*LN(((O148-O147)/(P148-O148))/((P147-O147)/(P148-P147)))*LN(O71/(1-O71))+((1-2*P146)*(LN((1-P146)/P146)))^-1*LN((((O148-O147)/(P148-O148))*((P147-O147)/(P148-P147)))/((Q147-O147)/(P148-Q147))^2)*(O71-0.5)*LN(O71/(1-O71)))),NA())))))</f>
        <v>4.4768706468553347E-2</v>
      </c>
    </row>
    <row r="72" spans="15:17" x14ac:dyDescent="0.25">
      <c r="O72" s="47">
        <f ca="1">IF(Q148&lt;&gt;"",NA(),(ROW()-ROW(O41))/100)</f>
        <v>0.31</v>
      </c>
      <c r="P72" s="48">
        <f ca="1">IF(Q148&lt;&gt;"",NA(),IF(Q146="u",Q147+(1/2)*(LN((1-P146)/P146))^-1*(O148-P147)*LN(O72/(1-O72))+((1-2*P146)*(LN((1-P146)/P146)))^-1*(1-2*(Q147-P147)/(O148-P147))*(O148-P147)*(O72-0.5)*LN(O72/(1-O72)),IF(Q146="sl",O147+EXP(LN(Q147-O147)+(1/2)*(LN((1-P146)/P146))^-1*LN((O148-O147)/(P147-O147))*LN(O72/(1-O72))+((1-2*P146)*(LN((1-P146)/P146)))^-1*LN(((O148-O147)*(P147-O147))/(Q147-O147)^2)*(O72-0.5)*LN(O72/(1-O72))),IF(Q146="su",P148-EXP(-(-LN(P148-Q147)-(1/2)*(LN((1-P146)/P146))^-1*LN((P148-O148)/(P148-P147))*LN(O72/(1-O72))-((1-2*P146)*(LN((1-P146)/P146)))^-1*LN(((P148-O148)*(P148-P147))/(P148-Q147)^2)*(O72-0.5)*LN(O72/(1-O72)))),IF(Q146="b",(O147+P148*EXP(LN((Q147-O147)/(P148-Q147))+(1/2)*(LN((1-P146)/P146))^-1*LN(((O148-O147)/(P148-O148))/((P147-O147)/(P148-P147)))*LN(O72/(1-O72))+((1-2*P146)*(LN((1-P146)/P146)))^-1*LN((((O148-O147)/(P148-O148))*((P147-O147)/(P148-P147)))/((Q147-O147)/(P148-Q147))^2)*(O72-0.5)*LN(O72/(1-O72))))/(1+EXP(LN((Q147-O147)/(P148-Q147))+(1/2)*(LN((1-P146)/P146))^-1*LN(((O148-O147)/(P148-O148))/((P147-O147)/(P148-P147)))*LN(O72/(1-O72))+((1-2*P146)*(LN((1-P146)/P146)))^-1*LN((((O148-O147)/(P148-O148))*((P147-O147)/(P148-P147)))/((Q147-O147)/(P148-Q147))^2)*(O72-0.5)*LN(O72/(1-O72)))),NA())))))</f>
        <v>35.396851020474763</v>
      </c>
      <c r="Q72" s="49">
        <f ca="1">IF(Q148&lt;&gt;"",NA(),IF(Q146="u",((1/2)*(LN((1-P146)/P146))^-1*(O148-P147)/(O72*(1-O72))+((1-2*P146)*(LN((1-P146)/P146)))^-1*(1-2*(Q147-P147)/(O148-P147))*(O148-P147)*((O72-0.5)/(O72*(1-O72))+LN(O72/(1-O72))))^(-1),IF(Q146="sl",((1/2)*(LN((1-P146)/P146))^-1*LN((O148-O147)/(P147-O147))/(O72*(1-O72))+((1-2*P146)*(LN((1-P146)/P146)))^-1*LN(((O148-O147)*(P147-O147))/(Q147-O147)^2)*((O72-0.5)/(O72*(1-O72))+LN(O72/(1-O72))))^(-1)*EXP(-(LN(Q147-O147)+(1/2)*(LN((1-P146)/P146))^-1*LN((O148-O147)/(P147-O147))*LN(O72/(1-O72))+((1-2*P146)*(LN((1-P146)/P146)))^-1*LN(((O148-O147)*(P147-O147))/(Q147-O147)^2)*(O72-0.5)*LN(O72/(1-O72)))),IF(Q146="su",(-(1/2)*(LN((1-P146)/P146))^-1*LN((P148-O148)/(P148-P147))/(O72*(1-O72))-((1-2*P146)*(LN((1-P146)/P146)))^-1*LN(((P148-O148)*(P148-P147))/(P148-Q147)^2)*((O72-0.5)/(O72*(1-O72))+LN(O72/(1-O72))))^(-1)*EXP((-LN(P148-Q147)-(1/2)*(LN((1-P146)/P146))^-1*LN((P148-O148)/(P148-P147))*LN(O72/(1-O72))-((1-2*P146)*(LN((1-P146)/P146)))^-1*LN(((P148-O148)*(P148-P147))/(P148-Q147)^2)*(O72-0.5)*LN(O72/(1-O72)))),IF(Q146="b",((1/2)*(LN((1-P146)/P146))^-1*LN(((O148-O147)/(P148-O148))/((P147-O147)/(P148-P147)))/(O72*(1-O72))+((1-2*P146)*(LN((1-P146)/P146)))^-1*LN((((O148-O147)/(P148-O148))*((P147-O147)/(P148-P147)))/((Q147-O147)/(P148-Q147))^2)*((O72-0.5)/(O72*(1-O72))+LN(O72/(1-O72))))^(-1)*(1+EXP(LN((Q147-O147)/(P148-Q147))+(1/2)*(LN((1-P146)/P146))^-1*LN(((O148-O147)/(P148-O148))/((P147-O147)/(P148-P147)))*LN(O72/(1-O72))+((1-2*P146)*(LN((1-P146)/P146)))^-1*LN((((O148-O147)/(P148-O148))*((P147-O147)/(P148-P147)))/((Q147-O147)/(P148-Q147))^2)*(O72-0.5)*LN(O72/(1-O72))))^2/((P148-O147)*EXP(LN((Q147-O147)/(P148-Q147))+(1/2)*(LN((1-P146)/P146))^-1*LN(((O148-O147)/(P148-O148))/((P147-O147)/(P148-P147)))*LN(O72/(1-O72))+((1-2*P146)*(LN((1-P146)/P146)))^-1*LN((((O148-O147)/(P148-O148))*((P147-O147)/(P148-P147)))/((Q147-O147)/(P148-Q147))^2)*(O72-0.5)*LN(O72/(1-O72)))),NA())))))</f>
        <v>4.4702989620238116E-2</v>
      </c>
    </row>
    <row r="73" spans="15:17" x14ac:dyDescent="0.25">
      <c r="O73" s="47">
        <f ca="1">IF(Q148&lt;&gt;"",NA(),(ROW()-ROW(O41))/100)</f>
        <v>0.32</v>
      </c>
      <c r="P73" s="48">
        <f ca="1">IF(Q148&lt;&gt;"",NA(),IF(Q146="u",Q147+(1/2)*(LN((1-P146)/P146))^-1*(O148-P147)*LN(O73/(1-O73))+((1-2*P146)*(LN((1-P146)/P146)))^-1*(1-2*(Q147-P147)/(O148-P147))*(O148-P147)*(O73-0.5)*LN(O73/(1-O73)),IF(Q146="sl",O147+EXP(LN(Q147-O147)+(1/2)*(LN((1-P146)/P146))^-1*LN((O148-O147)/(P147-O147))*LN(O73/(1-O73))+((1-2*P146)*(LN((1-P146)/P146)))^-1*LN(((O148-O147)*(P147-O147))/(Q147-O147)^2)*(O73-0.5)*LN(O73/(1-O73))),IF(Q146="su",P148-EXP(-(-LN(P148-Q147)-(1/2)*(LN((1-P146)/P146))^-1*LN((P148-O148)/(P148-P147))*LN(O73/(1-O73))-((1-2*P146)*(LN((1-P146)/P146)))^-1*LN(((P148-O148)*(P148-P147))/(P148-Q147)^2)*(O73-0.5)*LN(O73/(1-O73)))),IF(Q146="b",(O147+P148*EXP(LN((Q147-O147)/(P148-Q147))+(1/2)*(LN((1-P146)/P146))^-1*LN(((O148-O147)/(P148-O148))/((P147-O147)/(P148-P147)))*LN(O73/(1-O73))+((1-2*P146)*(LN((1-P146)/P146)))^-1*LN((((O148-O147)/(P148-O148))*((P147-O147)/(P148-P147)))/((Q147-O147)/(P148-Q147))^2)*(O73-0.5)*LN(O73/(1-O73))))/(1+EXP(LN((Q147-O147)/(P148-Q147))+(1/2)*(LN((1-P146)/P146))^-1*LN(((O148-O147)/(P148-O148))/((P147-O147)/(P148-P147)))*LN(O73/(1-O73))+((1-2*P146)*(LN((1-P146)/P146)))^-1*LN((((O148-O147)/(P148-O148))*((P147-O147)/(P148-P147)))/((Q147-O147)/(P148-Q147))^2)*(O73-0.5)*LN(O73/(1-O73)))),NA())))))</f>
        <v>35.620832003205216</v>
      </c>
      <c r="Q73" s="49">
        <f ca="1">IF(Q148&lt;&gt;"",NA(),IF(Q146="u",((1/2)*(LN((1-P146)/P146))^-1*(O148-P147)/(O73*(1-O73))+((1-2*P146)*(LN((1-P146)/P146)))^-1*(1-2*(Q147-P147)/(O148-P147))*(O148-P147)*((O73-0.5)/(O73*(1-O73))+LN(O73/(1-O73))))^(-1),IF(Q146="sl",((1/2)*(LN((1-P146)/P146))^-1*LN((O148-O147)/(P147-O147))/(O73*(1-O73))+((1-2*P146)*(LN((1-P146)/P146)))^-1*LN(((O148-O147)*(P147-O147))/(Q147-O147)^2)*((O73-0.5)/(O73*(1-O73))+LN(O73/(1-O73))))^(-1)*EXP(-(LN(Q147-O147)+(1/2)*(LN((1-P146)/P146))^-1*LN((O148-O147)/(P147-O147))*LN(O73/(1-O73))+((1-2*P146)*(LN((1-P146)/P146)))^-1*LN(((O148-O147)*(P147-O147))/(Q147-O147)^2)*(O73-0.5)*LN(O73/(1-O73)))),IF(Q146="su",(-(1/2)*(LN((1-P146)/P146))^-1*LN((P148-O148)/(P148-P147))/(O73*(1-O73))-((1-2*P146)*(LN((1-P146)/P146)))^-1*LN(((P148-O148)*(P148-P147))/(P148-Q147)^2)*((O73-0.5)/(O73*(1-O73))+LN(O73/(1-O73))))^(-1)*EXP((-LN(P148-Q147)-(1/2)*(LN((1-P146)/P146))^-1*LN((P148-O148)/(P148-P147))*LN(O73/(1-O73))-((1-2*P146)*(LN((1-P146)/P146)))^-1*LN(((P148-O148)*(P148-P147))/(P148-Q147)^2)*(O73-0.5)*LN(O73/(1-O73)))),IF(Q146="b",((1/2)*(LN((1-P146)/P146))^-1*LN(((O148-O147)/(P148-O148))/((P147-O147)/(P148-P147)))/(O73*(1-O73))+((1-2*P146)*(LN((1-P146)/P146)))^-1*LN((((O148-O147)/(P148-O148))*((P147-O147)/(P148-P147)))/((Q147-O147)/(P148-Q147))^2)*((O73-0.5)/(O73*(1-O73))+LN(O73/(1-O73))))^(-1)*(1+EXP(LN((Q147-O147)/(P148-Q147))+(1/2)*(LN((1-P146)/P146))^-1*LN(((O148-O147)/(P148-O148))/((P147-O147)/(P148-P147)))*LN(O73/(1-O73))+((1-2*P146)*(LN((1-P146)/P146)))^-1*LN((((O148-O147)/(P148-O148))*((P147-O147)/(P148-P147)))/((Q147-O147)/(P148-Q147))^2)*(O73-0.5)*LN(O73/(1-O73))))^2/((P148-O147)*EXP(LN((Q147-O147)/(P148-Q147))+(1/2)*(LN((1-P146)/P146))^-1*LN(((O148-O147)/(P148-O148))/((P147-O147)/(P148-P147)))*LN(O73/(1-O73))+((1-2*P146)*(LN((1-P146)/P146)))^-1*LN((((O148-O147)/(P148-O148))*((P147-O147)/(P148-P147)))/((Q147-O147)/(P148-Q147))^2)*(O73-0.5)*LN(O73/(1-O73)))),NA())))))</f>
        <v>4.4581398840344386E-2</v>
      </c>
    </row>
    <row r="74" spans="15:17" x14ac:dyDescent="0.25">
      <c r="O74" s="47">
        <f ca="1">IF(Q148&lt;&gt;"",NA(),(ROW()-ROW(O41))/100)</f>
        <v>0.33</v>
      </c>
      <c r="P74" s="48">
        <f ca="1">IF(Q148&lt;&gt;"",NA(),IF(Q146="u",Q147+(1/2)*(LN((1-P146)/P146))^-1*(O148-P147)*LN(O74/(1-O74))+((1-2*P146)*(LN((1-P146)/P146)))^-1*(1-2*(Q147-P147)/(O148-P147))*(O148-P147)*(O74-0.5)*LN(O74/(1-O74)),IF(Q146="sl",O147+EXP(LN(Q147-O147)+(1/2)*(LN((1-P146)/P146))^-1*LN((O148-O147)/(P147-O147))*LN(O74/(1-O74))+((1-2*P146)*(LN((1-P146)/P146)))^-1*LN(((O148-O147)*(P147-O147))/(Q147-O147)^2)*(O74-0.5)*LN(O74/(1-O74))),IF(Q146="su",P148-EXP(-(-LN(P148-Q147)-(1/2)*(LN((1-P146)/P146))^-1*LN((P148-O148)/(P148-P147))*LN(O74/(1-O74))-((1-2*P146)*(LN((1-P146)/P146)))^-1*LN(((P148-O148)*(P148-P147))/(P148-Q147)^2)*(O74-0.5)*LN(O74/(1-O74)))),IF(Q146="b",(O147+P148*EXP(LN((Q147-O147)/(P148-Q147))+(1/2)*(LN((1-P146)/P146))^-1*LN(((O148-O147)/(P148-O148))/((P147-O147)/(P148-P147)))*LN(O74/(1-O74))+((1-2*P146)*(LN((1-P146)/P146)))^-1*LN((((O148-O147)/(P148-O148))*((P147-O147)/(P148-P147)))/((Q147-O147)/(P148-Q147))^2)*(O74-0.5)*LN(O74/(1-O74))))/(1+EXP(LN((Q147-O147)/(P148-Q147))+(1/2)*(LN((1-P146)/P146))^-1*LN(((O148-O147)/(P148-O148))/((P147-O147)/(P148-P147)))*LN(O74/(1-O74))+((1-2*P146)*(LN((1-P146)/P146)))^-1*LN((((O148-O147)/(P148-O148))*((P147-O147)/(P148-P147)))/((Q147-O147)/(P148-Q147))^2)*(O74-0.5)*LN(O74/(1-O74)))),NA())))))</f>
        <v>35.845557075621329</v>
      </c>
      <c r="Q74" s="49">
        <f ca="1">IF(Q148&lt;&gt;"",NA(),IF(Q146="u",((1/2)*(LN((1-P146)/P146))^-1*(O148-P147)/(O74*(1-O74))+((1-2*P146)*(LN((1-P146)/P146)))^-1*(1-2*(Q147-P147)/(O148-P147))*(O148-P147)*((O74-0.5)/(O74*(1-O74))+LN(O74/(1-O74))))^(-1),IF(Q146="sl",((1/2)*(LN((1-P146)/P146))^-1*LN((O148-O147)/(P147-O147))/(O74*(1-O74))+((1-2*P146)*(LN((1-P146)/P146)))^-1*LN(((O148-O147)*(P147-O147))/(Q147-O147)^2)*((O74-0.5)/(O74*(1-O74))+LN(O74/(1-O74))))^(-1)*EXP(-(LN(Q147-O147)+(1/2)*(LN((1-P146)/P146))^-1*LN((O148-O147)/(P147-O147))*LN(O74/(1-O74))+((1-2*P146)*(LN((1-P146)/P146)))^-1*LN(((O148-O147)*(P147-O147))/(Q147-O147)^2)*(O74-0.5)*LN(O74/(1-O74)))),IF(Q146="su",(-(1/2)*(LN((1-P146)/P146))^-1*LN((P148-O148)/(P148-P147))/(O74*(1-O74))-((1-2*P146)*(LN((1-P146)/P146)))^-1*LN(((P148-O148)*(P148-P147))/(P148-Q147)^2)*((O74-0.5)/(O74*(1-O74))+LN(O74/(1-O74))))^(-1)*EXP((-LN(P148-Q147)-(1/2)*(LN((1-P146)/P146))^-1*LN((P148-O148)/(P148-P147))*LN(O74/(1-O74))-((1-2*P146)*(LN((1-P146)/P146)))^-1*LN(((P148-O148)*(P148-P147))/(P148-Q147)^2)*(O74-0.5)*LN(O74/(1-O74)))),IF(Q146="b",((1/2)*(LN((1-P146)/P146))^-1*LN(((O148-O147)/(P148-O148))/((P147-O147)/(P148-P147)))/(O74*(1-O74))+((1-2*P146)*(LN((1-P146)/P146)))^-1*LN((((O148-O147)/(P148-O148))*((P147-O147)/(P148-P147)))/((Q147-O147)/(P148-Q147))^2)*((O74-0.5)/(O74*(1-O74))+LN(O74/(1-O74))))^(-1)*(1+EXP(LN((Q147-O147)/(P148-Q147))+(1/2)*(LN((1-P146)/P146))^-1*LN(((O148-O147)/(P148-O148))/((P147-O147)/(P148-P147)))*LN(O74/(1-O74))+((1-2*P146)*(LN((1-P146)/P146)))^-1*LN((((O148-O147)/(P148-O148))*((P147-O147)/(P148-P147)))/((Q147-O147)/(P148-Q147))^2)*(O74-0.5)*LN(O74/(1-O74))))^2/((P148-O147)*EXP(LN((Q147-O147)/(P148-Q147))+(1/2)*(LN((1-P146)/P146))^-1*LN(((O148-O147)/(P148-O148))/((P147-O147)/(P148-P147)))*LN(O74/(1-O74))+((1-2*P146)*(LN((1-P146)/P146)))^-1*LN((((O148-O147)/(P148-O148))*((P147-O147)/(P148-P147)))/((Q147-O147)/(P148-Q147))^2)*(O74-0.5)*LN(O74/(1-O74)))),NA())))))</f>
        <v>4.4408055419971802E-2</v>
      </c>
    </row>
    <row r="75" spans="15:17" x14ac:dyDescent="0.25">
      <c r="O75" s="47">
        <f ca="1">IF(Q148&lt;&gt;"",NA(),(ROW()-ROW(O41))/100)</f>
        <v>0.34</v>
      </c>
      <c r="P75" s="48">
        <f ca="1">IF(Q148&lt;&gt;"",NA(),IF(Q146="u",Q147+(1/2)*(LN((1-P146)/P146))^-1*(O148-P147)*LN(O75/(1-O75))+((1-2*P146)*(LN((1-P146)/P146)))^-1*(1-2*(Q147-P147)/(O148-P147))*(O148-P147)*(O75-0.5)*LN(O75/(1-O75)),IF(Q146="sl",O147+EXP(LN(Q147-O147)+(1/2)*(LN((1-P146)/P146))^-1*LN((O148-O147)/(P147-O147))*LN(O75/(1-O75))+((1-2*P146)*(LN((1-P146)/P146)))^-1*LN(((O148-O147)*(P147-O147))/(Q147-O147)^2)*(O75-0.5)*LN(O75/(1-O75))),IF(Q146="su",P148-EXP(-(-LN(P148-Q147)-(1/2)*(LN((1-P146)/P146))^-1*LN((P148-O148)/(P148-P147))*LN(O75/(1-O75))-((1-2*P146)*(LN((1-P146)/P146)))^-1*LN(((P148-O148)*(P148-P147))/(P148-Q147)^2)*(O75-0.5)*LN(O75/(1-O75)))),IF(Q146="b",(O147+P148*EXP(LN((Q147-O147)/(P148-Q147))+(1/2)*(LN((1-P146)/P146))^-1*LN(((O148-O147)/(P148-O148))/((P147-O147)/(P148-P147)))*LN(O75/(1-O75))+((1-2*P146)*(LN((1-P146)/P146)))^-1*LN((((O148-O147)/(P148-O148))*((P147-O147)/(P148-P147)))/((Q147-O147)/(P148-Q147))^2)*(O75-0.5)*LN(O75/(1-O75))))/(1+EXP(LN((Q147-O147)/(P148-Q147))+(1/2)*(LN((1-P146)/P146))^-1*LN(((O148-O147)/(P148-O148))/((P147-O147)/(P148-P147)))*LN(O75/(1-O75))+((1-2*P146)*(LN((1-P146)/P146)))^-1*LN((((O148-O147)/(P148-O148))*((P147-O147)/(P148-P147)))/((Q147-O147)/(P148-Q147))^2)*(O75-0.5)*LN(O75/(1-O75)))),NA())))))</f>
        <v>36.071284613910557</v>
      </c>
      <c r="Q75" s="49">
        <f ca="1">IF(Q148&lt;&gt;"",NA(),IF(Q146="u",((1/2)*(LN((1-P146)/P146))^-1*(O148-P147)/(O75*(1-O75))+((1-2*P146)*(LN((1-P146)/P146)))^-1*(1-2*(Q147-P147)/(O148-P147))*(O148-P147)*((O75-0.5)/(O75*(1-O75))+LN(O75/(1-O75))))^(-1),IF(Q146="sl",((1/2)*(LN((1-P146)/P146))^-1*LN((O148-O147)/(P147-O147))/(O75*(1-O75))+((1-2*P146)*(LN((1-P146)/P146)))^-1*LN(((O148-O147)*(P147-O147))/(Q147-O147)^2)*((O75-0.5)/(O75*(1-O75))+LN(O75/(1-O75))))^(-1)*EXP(-(LN(Q147-O147)+(1/2)*(LN((1-P146)/P146))^-1*LN((O148-O147)/(P147-O147))*LN(O75/(1-O75))+((1-2*P146)*(LN((1-P146)/P146)))^-1*LN(((O148-O147)*(P147-O147))/(Q147-O147)^2)*(O75-0.5)*LN(O75/(1-O75)))),IF(Q146="su",(-(1/2)*(LN((1-P146)/P146))^-1*LN((P148-O148)/(P148-P147))/(O75*(1-O75))-((1-2*P146)*(LN((1-P146)/P146)))^-1*LN(((P148-O148)*(P148-P147))/(P148-Q147)^2)*((O75-0.5)/(O75*(1-O75))+LN(O75/(1-O75))))^(-1)*EXP((-LN(P148-Q147)-(1/2)*(LN((1-P146)/P146))^-1*LN((P148-O148)/(P148-P147))*LN(O75/(1-O75))-((1-2*P146)*(LN((1-P146)/P146)))^-1*LN(((P148-O148)*(P148-P147))/(P148-Q147)^2)*(O75-0.5)*LN(O75/(1-O75)))),IF(Q146="b",((1/2)*(LN((1-P146)/P146))^-1*LN(((O148-O147)/(P148-O148))/((P147-O147)/(P148-P147)))/(O75*(1-O75))+((1-2*P146)*(LN((1-P146)/P146)))^-1*LN((((O148-O147)/(P148-O148))*((P147-O147)/(P148-P147)))/((Q147-O147)/(P148-Q147))^2)*((O75-0.5)/(O75*(1-O75))+LN(O75/(1-O75))))^(-1)*(1+EXP(LN((Q147-O147)/(P148-Q147))+(1/2)*(LN((1-P146)/P146))^-1*LN(((O148-O147)/(P148-O148))/((P147-O147)/(P148-P147)))*LN(O75/(1-O75))+((1-2*P146)*(LN((1-P146)/P146)))^-1*LN((((O148-O147)/(P148-O148))*((P147-O147)/(P148-P147)))/((Q147-O147)/(P148-Q147))^2)*(O75-0.5)*LN(O75/(1-O75))))^2/((P148-O147)*EXP(LN((Q147-O147)/(P148-Q147))+(1/2)*(LN((1-P146)/P146))^-1*LN(((O148-O147)/(P148-O148))/((P147-O147)/(P148-P147)))*LN(O75/(1-O75))+((1-2*P146)*(LN((1-P146)/P146)))^-1*LN((((O148-O147)/(P148-O148))*((P147-O147)/(P148-P147)))/((Q147-O147)/(P148-Q147))^2)*(O75-0.5)*LN(O75/(1-O75)))),NA())))))</f>
        <v>4.4186859630200283E-2</v>
      </c>
    </row>
    <row r="76" spans="15:17" x14ac:dyDescent="0.25">
      <c r="O76" s="47">
        <f ca="1">IF(Q148&lt;&gt;"",NA(),(ROW()-ROW(O41))/100)</f>
        <v>0.35</v>
      </c>
      <c r="P76" s="48">
        <f ca="1">IF(Q148&lt;&gt;"",NA(),IF(Q146="u",Q147+(1/2)*(LN((1-P146)/P146))^-1*(O148-P147)*LN(O76/(1-O76))+((1-2*P146)*(LN((1-P146)/P146)))^-1*(1-2*(Q147-P147)/(O148-P147))*(O148-P147)*(O76-0.5)*LN(O76/(1-O76)),IF(Q146="sl",O147+EXP(LN(Q147-O147)+(1/2)*(LN((1-P146)/P146))^-1*LN((O148-O147)/(P147-O147))*LN(O76/(1-O76))+((1-2*P146)*(LN((1-P146)/P146)))^-1*LN(((O148-O147)*(P147-O147))/(Q147-O147)^2)*(O76-0.5)*LN(O76/(1-O76))),IF(Q146="su",P148-EXP(-(-LN(P148-Q147)-(1/2)*(LN((1-P146)/P146))^-1*LN((P148-O148)/(P148-P147))*LN(O76/(1-O76))-((1-2*P146)*(LN((1-P146)/P146)))^-1*LN(((P148-O148)*(P148-P147))/(P148-Q147)^2)*(O76-0.5)*LN(O76/(1-O76)))),IF(Q146="b",(O147+P148*EXP(LN((Q147-O147)/(P148-Q147))+(1/2)*(LN((1-P146)/P146))^-1*LN(((O148-O147)/(P148-O148))/((P147-O147)/(P148-P147)))*LN(O76/(1-O76))+((1-2*P146)*(LN((1-P146)/P146)))^-1*LN((((O148-O147)/(P148-O148))*((P147-O147)/(P148-P147)))/((Q147-O147)/(P148-Q147))^2)*(O76-0.5)*LN(O76/(1-O76))))/(1+EXP(LN((Q147-O147)/(P148-Q147))+(1/2)*(LN((1-P146)/P146))^-1*LN(((O148-O147)/(P148-O148))/((P147-O147)/(P148-P147)))*LN(O76/(1-O76))+((1-2*P146)*(LN((1-P146)/P146)))^-1*LN((((O148-O147)/(P148-O148))*((P147-O147)/(P148-P147)))/((Q147-O147)/(P148-Q147))^2)*(O76-0.5)*LN(O76/(1-O76)))),NA())))))</f>
        <v>36.298260334094536</v>
      </c>
      <c r="Q76" s="49">
        <f ca="1">IF(Q148&lt;&gt;"",NA(),IF(Q146="u",((1/2)*(LN((1-P146)/P146))^-1*(O148-P147)/(O76*(1-O76))+((1-2*P146)*(LN((1-P146)/P146)))^-1*(1-2*(Q147-P147)/(O148-P147))*(O148-P147)*((O76-0.5)/(O76*(1-O76))+LN(O76/(1-O76))))^(-1),IF(Q146="sl",((1/2)*(LN((1-P146)/P146))^-1*LN((O148-O147)/(P147-O147))/(O76*(1-O76))+((1-2*P146)*(LN((1-P146)/P146)))^-1*LN(((O148-O147)*(P147-O147))/(Q147-O147)^2)*((O76-0.5)/(O76*(1-O76))+LN(O76/(1-O76))))^(-1)*EXP(-(LN(Q147-O147)+(1/2)*(LN((1-P146)/P146))^-1*LN((O148-O147)/(P147-O147))*LN(O76/(1-O76))+((1-2*P146)*(LN((1-P146)/P146)))^-1*LN(((O148-O147)*(P147-O147))/(Q147-O147)^2)*(O76-0.5)*LN(O76/(1-O76)))),IF(Q146="su",(-(1/2)*(LN((1-P146)/P146))^-1*LN((P148-O148)/(P148-P147))/(O76*(1-O76))-((1-2*P146)*(LN((1-P146)/P146)))^-1*LN(((P148-O148)*(P148-P147))/(P148-Q147)^2)*((O76-0.5)/(O76*(1-O76))+LN(O76/(1-O76))))^(-1)*EXP((-LN(P148-Q147)-(1/2)*(LN((1-P146)/P146))^-1*LN((P148-O148)/(P148-P147))*LN(O76/(1-O76))-((1-2*P146)*(LN((1-P146)/P146)))^-1*LN(((P148-O148)*(P148-P147))/(P148-Q147)^2)*(O76-0.5)*LN(O76/(1-O76)))),IF(Q146="b",((1/2)*(LN((1-P146)/P146))^-1*LN(((O148-O147)/(P148-O148))/((P147-O147)/(P148-P147)))/(O76*(1-O76))+((1-2*P146)*(LN((1-P146)/P146)))^-1*LN((((O148-O147)/(P148-O148))*((P147-O147)/(P148-P147)))/((Q147-O147)/(P148-Q147))^2)*((O76-0.5)/(O76*(1-O76))+LN(O76/(1-O76))))^(-1)*(1+EXP(LN((Q147-O147)/(P148-Q147))+(1/2)*(LN((1-P146)/P146))^-1*LN(((O148-O147)/(P148-O148))/((P147-O147)/(P148-P147)))*LN(O76/(1-O76))+((1-2*P146)*(LN((1-P146)/P146)))^-1*LN((((O148-O147)/(P148-O148))*((P147-O147)/(P148-P147)))/((Q147-O147)/(P148-Q147))^2)*(O76-0.5)*LN(O76/(1-O76))))^2/((P148-O147)*EXP(LN((Q147-O147)/(P148-Q147))+(1/2)*(LN((1-P146)/P146))^-1*LN(((O148-O147)/(P148-O148))/((P147-O147)/(P148-P147)))*LN(O76/(1-O76))+((1-2*P146)*(LN((1-P146)/P146)))^-1*LN((((O148-O147)/(P148-O148))*((P147-O147)/(P148-P147)))/((Q147-O147)/(P148-Q147))^2)*(O76-0.5)*LN(O76/(1-O76)))),NA())))))</f>
        <v>4.3921491849440039E-2</v>
      </c>
    </row>
    <row r="77" spans="15:17" x14ac:dyDescent="0.25">
      <c r="O77" s="47">
        <f ca="1">IF(Q148&lt;&gt;"",NA(),(ROW()-ROW(O41))/100)</f>
        <v>0.36</v>
      </c>
      <c r="P77" s="48">
        <f ca="1">IF(Q148&lt;&gt;"",NA(),IF(Q146="u",Q147+(1/2)*(LN((1-P146)/P146))^-1*(O148-P147)*LN(O77/(1-O77))+((1-2*P146)*(LN((1-P146)/P146)))^-1*(1-2*(Q147-P147)/(O148-P147))*(O148-P147)*(O77-0.5)*LN(O77/(1-O77)),IF(Q146="sl",O147+EXP(LN(Q147-O147)+(1/2)*(LN((1-P146)/P146))^-1*LN((O148-O147)/(P147-O147))*LN(O77/(1-O77))+((1-2*P146)*(LN((1-P146)/P146)))^-1*LN(((O148-O147)*(P147-O147))/(Q147-O147)^2)*(O77-0.5)*LN(O77/(1-O77))),IF(Q146="su",P148-EXP(-(-LN(P148-Q147)-(1/2)*(LN((1-P146)/P146))^-1*LN((P148-O148)/(P148-P147))*LN(O77/(1-O77))-((1-2*P146)*(LN((1-P146)/P146)))^-1*LN(((P148-O148)*(P148-P147))/(P148-Q147)^2)*(O77-0.5)*LN(O77/(1-O77)))),IF(Q146="b",(O147+P148*EXP(LN((Q147-O147)/(P148-Q147))+(1/2)*(LN((1-P146)/P146))^-1*LN(((O148-O147)/(P148-O148))/((P147-O147)/(P148-P147)))*LN(O77/(1-O77))+((1-2*P146)*(LN((1-P146)/P146)))^-1*LN((((O148-O147)/(P148-O148))*((P147-O147)/(P148-P147)))/((Q147-O147)/(P148-Q147))^2)*(O77-0.5)*LN(O77/(1-O77))))/(1+EXP(LN((Q147-O147)/(P148-Q147))+(1/2)*(LN((1-P146)/P146))^-1*LN(((O148-O147)/(P148-O148))/((P147-O147)/(P148-P147)))*LN(O77/(1-O77))+((1-2*P146)*(LN((1-P146)/P146)))^-1*LN((((O148-O147)/(P148-O148))*((P147-O147)/(P148-P147)))/((Q147-O147)/(P148-Q147))^2)*(O77-0.5)*LN(O77/(1-O77)))),NA())))))</f>
        <v>36.526719339744766</v>
      </c>
      <c r="Q77" s="49">
        <f ca="1">IF(Q148&lt;&gt;"",NA(),IF(Q146="u",((1/2)*(LN((1-P146)/P146))^-1*(O148-P147)/(O77*(1-O77))+((1-2*P146)*(LN((1-P146)/P146)))^-1*(1-2*(Q147-P147)/(O148-P147))*(O148-P147)*((O77-0.5)/(O77*(1-O77))+LN(O77/(1-O77))))^(-1),IF(Q146="sl",((1/2)*(LN((1-P146)/P146))^-1*LN((O148-O147)/(P147-O147))/(O77*(1-O77))+((1-2*P146)*(LN((1-P146)/P146)))^-1*LN(((O148-O147)*(P147-O147))/(Q147-O147)^2)*((O77-0.5)/(O77*(1-O77))+LN(O77/(1-O77))))^(-1)*EXP(-(LN(Q147-O147)+(1/2)*(LN((1-P146)/P146))^-1*LN((O148-O147)/(P147-O147))*LN(O77/(1-O77))+((1-2*P146)*(LN((1-P146)/P146)))^-1*LN(((O148-O147)*(P147-O147))/(Q147-O147)^2)*(O77-0.5)*LN(O77/(1-O77)))),IF(Q146="su",(-(1/2)*(LN((1-P146)/P146))^-1*LN((P148-O148)/(P148-P147))/(O77*(1-O77))-((1-2*P146)*(LN((1-P146)/P146)))^-1*LN(((P148-O148)*(P148-P147))/(P148-Q147)^2)*((O77-0.5)/(O77*(1-O77))+LN(O77/(1-O77))))^(-1)*EXP((-LN(P148-Q147)-(1/2)*(LN((1-P146)/P146))^-1*LN((P148-O148)/(P148-P147))*LN(O77/(1-O77))-((1-2*P146)*(LN((1-P146)/P146)))^-1*LN(((P148-O148)*(P148-P147))/(P148-Q147)^2)*(O77-0.5)*LN(O77/(1-O77)))),IF(Q146="b",((1/2)*(LN((1-P146)/P146))^-1*LN(((O148-O147)/(P148-O148))/((P147-O147)/(P148-P147)))/(O77*(1-O77))+((1-2*P146)*(LN((1-P146)/P146)))^-1*LN((((O148-O147)/(P148-O148))*((P147-O147)/(P148-P147)))/((Q147-O147)/(P148-Q147))^2)*((O77-0.5)/(O77*(1-O77))+LN(O77/(1-O77))))^(-1)*(1+EXP(LN((Q147-O147)/(P148-Q147))+(1/2)*(LN((1-P146)/P146))^-1*LN(((O148-O147)/(P148-O148))/((P147-O147)/(P148-P147)))*LN(O77/(1-O77))+((1-2*P146)*(LN((1-P146)/P146)))^-1*LN((((O148-O147)/(P148-O148))*((P147-O147)/(P148-P147)))/((Q147-O147)/(P148-Q147))^2)*(O77-0.5)*LN(O77/(1-O77))))^2/((P148-O147)*EXP(LN((Q147-O147)/(P148-Q147))+(1/2)*(LN((1-P146)/P146))^-1*LN(((O148-O147)/(P148-O148))/((P147-O147)/(P148-P147)))*LN(O77/(1-O77))+((1-2*P146)*(LN((1-P146)/P146)))^-1*LN((((O148-O147)/(P148-O148))*((P147-O147)/(P148-P147)))/((Q147-O147)/(P148-Q147))^2)*(O77-0.5)*LN(O77/(1-O77)))),NA())))))</f>
        <v>4.3615415896590431E-2</v>
      </c>
    </row>
    <row r="78" spans="15:17" x14ac:dyDescent="0.25">
      <c r="O78" s="47">
        <f ca="1">IF(Q148&lt;&gt;"",NA(),(ROW()-ROW(O41))/100)</f>
        <v>0.37</v>
      </c>
      <c r="P78" s="48">
        <f ca="1">IF(Q148&lt;&gt;"",NA(),IF(Q146="u",Q147+(1/2)*(LN((1-P146)/P146))^-1*(O148-P147)*LN(O78/(1-O78))+((1-2*P146)*(LN((1-P146)/P146)))^-1*(1-2*(Q147-P147)/(O148-P147))*(O148-P147)*(O78-0.5)*LN(O78/(1-O78)),IF(Q146="sl",O147+EXP(LN(Q147-O147)+(1/2)*(LN((1-P146)/P146))^-1*LN((O148-O147)/(P147-O147))*LN(O78/(1-O78))+((1-2*P146)*(LN((1-P146)/P146)))^-1*LN(((O148-O147)*(P147-O147))/(Q147-O147)^2)*(O78-0.5)*LN(O78/(1-O78))),IF(Q146="su",P148-EXP(-(-LN(P148-Q147)-(1/2)*(LN((1-P146)/P146))^-1*LN((P148-O148)/(P148-P147))*LN(O78/(1-O78))-((1-2*P146)*(LN((1-P146)/P146)))^-1*LN(((P148-O148)*(P148-P147))/(P148-Q147)^2)*(O78-0.5)*LN(O78/(1-O78)))),IF(Q146="b",(O147+P148*EXP(LN((Q147-O147)/(P148-Q147))+(1/2)*(LN((1-P146)/P146))^-1*LN(((O148-O147)/(P148-O148))/((P147-O147)/(P148-P147)))*LN(O78/(1-O78))+((1-2*P146)*(LN((1-P146)/P146)))^-1*LN((((O148-O147)/(P148-O148))*((P147-O147)/(P148-P147)))/((Q147-O147)/(P148-Q147))^2)*(O78-0.5)*LN(O78/(1-O78))))/(1+EXP(LN((Q147-O147)/(P148-Q147))+(1/2)*(LN((1-P146)/P146))^-1*LN(((O148-O147)/(P148-O148))/((P147-O147)/(P148-P147)))*LN(O78/(1-O78))+((1-2*P146)*(LN((1-P146)/P146)))^-1*LN((((O148-O147)/(P148-O148))*((P147-O147)/(P148-P147)))/((Q147-O147)/(P148-Q147))^2)*(O78-0.5)*LN(O78/(1-O78)))),NA())))))</f>
        <v>36.756887929020557</v>
      </c>
      <c r="Q78" s="49">
        <f ca="1">IF(Q148&lt;&gt;"",NA(),IF(Q146="u",((1/2)*(LN((1-P146)/P146))^-1*(O148-P147)/(O78*(1-O78))+((1-2*P146)*(LN((1-P146)/P146)))^-1*(1-2*(Q147-P147)/(O148-P147))*(O148-P147)*((O78-0.5)/(O78*(1-O78))+LN(O78/(1-O78))))^(-1),IF(Q146="sl",((1/2)*(LN((1-P146)/P146))^-1*LN((O148-O147)/(P147-O147))/(O78*(1-O78))+((1-2*P146)*(LN((1-P146)/P146)))^-1*LN(((O148-O147)*(P147-O147))/(Q147-O147)^2)*((O78-0.5)/(O78*(1-O78))+LN(O78/(1-O78))))^(-1)*EXP(-(LN(Q147-O147)+(1/2)*(LN((1-P146)/P146))^-1*LN((O148-O147)/(P147-O147))*LN(O78/(1-O78))+((1-2*P146)*(LN((1-P146)/P146)))^-1*LN(((O148-O147)*(P147-O147))/(Q147-O147)^2)*(O78-0.5)*LN(O78/(1-O78)))),IF(Q146="su",(-(1/2)*(LN((1-P146)/P146))^-1*LN((P148-O148)/(P148-P147))/(O78*(1-O78))-((1-2*P146)*(LN((1-P146)/P146)))^-1*LN(((P148-O148)*(P148-P147))/(P148-Q147)^2)*((O78-0.5)/(O78*(1-O78))+LN(O78/(1-O78))))^(-1)*EXP((-LN(P148-Q147)-(1/2)*(LN((1-P146)/P146))^-1*LN((P148-O148)/(P148-P147))*LN(O78/(1-O78))-((1-2*P146)*(LN((1-P146)/P146)))^-1*LN(((P148-O148)*(P148-P147))/(P148-Q147)^2)*(O78-0.5)*LN(O78/(1-O78)))),IF(Q146="b",((1/2)*(LN((1-P146)/P146))^-1*LN(((O148-O147)/(P148-O148))/((P147-O147)/(P148-P147)))/(O78*(1-O78))+((1-2*P146)*(LN((1-P146)/P146)))^-1*LN((((O148-O147)/(P148-O148))*((P147-O147)/(P148-P147)))/((Q147-O147)/(P148-Q147))^2)*((O78-0.5)/(O78*(1-O78))+LN(O78/(1-O78))))^(-1)*(1+EXP(LN((Q147-O147)/(P148-Q147))+(1/2)*(LN((1-P146)/P146))^-1*LN(((O148-O147)/(P148-O148))/((P147-O147)/(P148-P147)))*LN(O78/(1-O78))+((1-2*P146)*(LN((1-P146)/P146)))^-1*LN((((O148-O147)/(P148-O148))*((P147-O147)/(P148-P147)))/((Q147-O147)/(P148-Q147))^2)*(O78-0.5)*LN(O78/(1-O78))))^2/((P148-O147)*EXP(LN((Q147-O147)/(P148-Q147))+(1/2)*(LN((1-P146)/P146))^-1*LN(((O148-O147)/(P148-O148))/((P147-O147)/(P148-P147)))*LN(O78/(1-O78))+((1-2*P146)*(LN((1-P146)/P146)))^-1*LN((((O148-O147)/(P148-O148))*((P147-O147)/(P148-P147)))/((Q147-O147)/(P148-Q147))^2)*(O78-0.5)*LN(O78/(1-O78)))),NA())))))</f>
        <v>4.3271884098591333E-2</v>
      </c>
    </row>
    <row r="79" spans="15:17" x14ac:dyDescent="0.25">
      <c r="O79" s="47">
        <f ca="1">IF(Q148&lt;&gt;"",NA(),(ROW()-ROW(O41))/100)</f>
        <v>0.38</v>
      </c>
      <c r="P79" s="48">
        <f ca="1">IF(Q148&lt;&gt;"",NA(),IF(Q146="u",Q147+(1/2)*(LN((1-P146)/P146))^-1*(O148-P147)*LN(O79/(1-O79))+((1-2*P146)*(LN((1-P146)/P146)))^-1*(1-2*(Q147-P147)/(O148-P147))*(O148-P147)*(O79-0.5)*LN(O79/(1-O79)),IF(Q146="sl",O147+EXP(LN(Q147-O147)+(1/2)*(LN((1-P146)/P146))^-1*LN((O148-O147)/(P147-O147))*LN(O79/(1-O79))+((1-2*P146)*(LN((1-P146)/P146)))^-1*LN(((O148-O147)*(P147-O147))/(Q147-O147)^2)*(O79-0.5)*LN(O79/(1-O79))),IF(Q146="su",P148-EXP(-(-LN(P148-Q147)-(1/2)*(LN((1-P146)/P146))^-1*LN((P148-O148)/(P148-P147))*LN(O79/(1-O79))-((1-2*P146)*(LN((1-P146)/P146)))^-1*LN(((P148-O148)*(P148-P147))/(P148-Q147)^2)*(O79-0.5)*LN(O79/(1-O79)))),IF(Q146="b",(O147+P148*EXP(LN((Q147-O147)/(P148-Q147))+(1/2)*(LN((1-P146)/P146))^-1*LN(((O148-O147)/(P148-O148))/((P147-O147)/(P148-P147)))*LN(O79/(1-O79))+((1-2*P146)*(LN((1-P146)/P146)))^-1*LN((((O148-O147)/(P148-O148))*((P147-O147)/(P148-P147)))/((Q147-O147)/(P148-Q147))^2)*(O79-0.5)*LN(O79/(1-O79))))/(1+EXP(LN((Q147-O147)/(P148-Q147))+(1/2)*(LN((1-P146)/P146))^-1*LN(((O148-O147)/(P148-O148))/((P147-O147)/(P148-P147)))*LN(O79/(1-O79))+((1-2*P146)*(LN((1-P146)/P146)))^-1*LN((((O148-O147)/(P148-O148))*((P147-O147)/(P148-P147)))/((Q147-O147)/(P148-Q147))^2)*(O79-0.5)*LN(O79/(1-O79)))),NA())))))</f>
        <v>36.98898520330269</v>
      </c>
      <c r="Q79" s="49">
        <f ca="1">IF(Q148&lt;&gt;"",NA(),IF(Q146="u",((1/2)*(LN((1-P146)/P146))^-1*(O148-P147)/(O79*(1-O79))+((1-2*P146)*(LN((1-P146)/P146)))^-1*(1-2*(Q147-P147)/(O148-P147))*(O148-P147)*((O79-0.5)/(O79*(1-O79))+LN(O79/(1-O79))))^(-1),IF(Q146="sl",((1/2)*(LN((1-P146)/P146))^-1*LN((O148-O147)/(P147-O147))/(O79*(1-O79))+((1-2*P146)*(LN((1-P146)/P146)))^-1*LN(((O148-O147)*(P147-O147))/(Q147-O147)^2)*((O79-0.5)/(O79*(1-O79))+LN(O79/(1-O79))))^(-1)*EXP(-(LN(Q147-O147)+(1/2)*(LN((1-P146)/P146))^-1*LN((O148-O147)/(P147-O147))*LN(O79/(1-O79))+((1-2*P146)*(LN((1-P146)/P146)))^-1*LN(((O148-O147)*(P147-O147))/(Q147-O147)^2)*(O79-0.5)*LN(O79/(1-O79)))),IF(Q146="su",(-(1/2)*(LN((1-P146)/P146))^-1*LN((P148-O148)/(P148-P147))/(O79*(1-O79))-((1-2*P146)*(LN((1-P146)/P146)))^-1*LN(((P148-O148)*(P148-P147))/(P148-Q147)^2)*((O79-0.5)/(O79*(1-O79))+LN(O79/(1-O79))))^(-1)*EXP((-LN(P148-Q147)-(1/2)*(LN((1-P146)/P146))^-1*LN((P148-O148)/(P148-P147))*LN(O79/(1-O79))-((1-2*P146)*(LN((1-P146)/P146)))^-1*LN(((P148-O148)*(P148-P147))/(P148-Q147)^2)*(O79-0.5)*LN(O79/(1-O79)))),IF(Q146="b",((1/2)*(LN((1-P146)/P146))^-1*LN(((O148-O147)/(P148-O148))/((P147-O147)/(P148-P147)))/(O79*(1-O79))+((1-2*P146)*(LN((1-P146)/P146)))^-1*LN((((O148-O147)/(P148-O148))*((P147-O147)/(P148-P147)))/((Q147-O147)/(P148-Q147))^2)*((O79-0.5)/(O79*(1-O79))+LN(O79/(1-O79))))^(-1)*(1+EXP(LN((Q147-O147)/(P148-Q147))+(1/2)*(LN((1-P146)/P146))^-1*LN(((O148-O147)/(P148-O148))/((P147-O147)/(P148-P147)))*LN(O79/(1-O79))+((1-2*P146)*(LN((1-P146)/P146)))^-1*LN((((O148-O147)/(P148-O148))*((P147-O147)/(P148-P147)))/((Q147-O147)/(P148-Q147))^2)*(O79-0.5)*LN(O79/(1-O79))))^2/((P148-O147)*EXP(LN((Q147-O147)/(P148-Q147))+(1/2)*(LN((1-P146)/P146))^-1*LN(((O148-O147)/(P148-O148))/((P147-O147)/(P148-P147)))*LN(O79/(1-O79))+((1-2*P146)*(LN((1-P146)/P146)))^-1*LN((((O148-O147)/(P148-O148))*((P147-O147)/(P148-P147)))/((Q147-O147)/(P148-Q147))^2)*(O79-0.5)*LN(O79/(1-O79)))),NA())))))</f>
        <v>4.2893943688643084E-2</v>
      </c>
    </row>
    <row r="80" spans="15:17" x14ac:dyDescent="0.25">
      <c r="O80" s="47">
        <f ca="1">IF(Q148&lt;&gt;"",NA(),(ROW()-ROW(O41))/100)</f>
        <v>0.39</v>
      </c>
      <c r="P80" s="48">
        <f ca="1">IF(Q148&lt;&gt;"",NA(),IF(Q146="u",Q147+(1/2)*(LN((1-P146)/P146))^-1*(O148-P147)*LN(O80/(1-O80))+((1-2*P146)*(LN((1-P146)/P146)))^-1*(1-2*(Q147-P147)/(O148-P147))*(O148-P147)*(O80-0.5)*LN(O80/(1-O80)),IF(Q146="sl",O147+EXP(LN(Q147-O147)+(1/2)*(LN((1-P146)/P146))^-1*LN((O148-O147)/(P147-O147))*LN(O80/(1-O80))+((1-2*P146)*(LN((1-P146)/P146)))^-1*LN(((O148-O147)*(P147-O147))/(Q147-O147)^2)*(O80-0.5)*LN(O80/(1-O80))),IF(Q146="su",P148-EXP(-(-LN(P148-Q147)-(1/2)*(LN((1-P146)/P146))^-1*LN((P148-O148)/(P148-P147))*LN(O80/(1-O80))-((1-2*P146)*(LN((1-P146)/P146)))^-1*LN(((P148-O148)*(P148-P147))/(P148-Q147)^2)*(O80-0.5)*LN(O80/(1-O80)))),IF(Q146="b",(O147+P148*EXP(LN((Q147-O147)/(P148-Q147))+(1/2)*(LN((1-P146)/P146))^-1*LN(((O148-O147)/(P148-O148))/((P147-O147)/(P148-P147)))*LN(O80/(1-O80))+((1-2*P146)*(LN((1-P146)/P146)))^-1*LN((((O148-O147)/(P148-O148))*((P147-O147)/(P148-P147)))/((Q147-O147)/(P148-Q147))^2)*(O80-0.5)*LN(O80/(1-O80))))/(1+EXP(LN((Q147-O147)/(P148-Q147))+(1/2)*(LN((1-P146)/P146))^-1*LN(((O148-O147)/(P148-O148))/((P147-O147)/(P148-P147)))*LN(O80/(1-O80))+((1-2*P146)*(LN((1-P146)/P146)))^-1*LN((((O148-O147)/(P148-O148))*((P147-O147)/(P148-P147)))/((Q147-O147)/(P148-Q147))^2)*(O80-0.5)*LN(O80/(1-O80)))),NA())))))</f>
        <v>37.223224512408066</v>
      </c>
      <c r="Q80" s="49">
        <f ca="1">IF(Q148&lt;&gt;"",NA(),IF(Q146="u",((1/2)*(LN((1-P146)/P146))^-1*(O148-P147)/(O80*(1-O80))+((1-2*P146)*(LN((1-P146)/P146)))^-1*(1-2*(Q147-P147)/(O148-P147))*(O148-P147)*((O80-0.5)/(O80*(1-O80))+LN(O80/(1-O80))))^(-1),IF(Q146="sl",((1/2)*(LN((1-P146)/P146))^-1*LN((O148-O147)/(P147-O147))/(O80*(1-O80))+((1-2*P146)*(LN((1-P146)/P146)))^-1*LN(((O148-O147)*(P147-O147))/(Q147-O147)^2)*((O80-0.5)/(O80*(1-O80))+LN(O80/(1-O80))))^(-1)*EXP(-(LN(Q147-O147)+(1/2)*(LN((1-P146)/P146))^-1*LN((O148-O147)/(P147-O147))*LN(O80/(1-O80))+((1-2*P146)*(LN((1-P146)/P146)))^-1*LN(((O148-O147)*(P147-O147))/(Q147-O147)^2)*(O80-0.5)*LN(O80/(1-O80)))),IF(Q146="su",(-(1/2)*(LN((1-P146)/P146))^-1*LN((P148-O148)/(P148-P147))/(O80*(1-O80))-((1-2*P146)*(LN((1-P146)/P146)))^-1*LN(((P148-O148)*(P148-P147))/(P148-Q147)^2)*((O80-0.5)/(O80*(1-O80))+LN(O80/(1-O80))))^(-1)*EXP((-LN(P148-Q147)-(1/2)*(LN((1-P146)/P146))^-1*LN((P148-O148)/(P148-P147))*LN(O80/(1-O80))-((1-2*P146)*(LN((1-P146)/P146)))^-1*LN(((P148-O148)*(P148-P147))/(P148-Q147)^2)*(O80-0.5)*LN(O80/(1-O80)))),IF(Q146="b",((1/2)*(LN((1-P146)/P146))^-1*LN(((O148-O147)/(P148-O148))/((P147-O147)/(P148-P147)))/(O80*(1-O80))+((1-2*P146)*(LN((1-P146)/P146)))^-1*LN((((O148-O147)/(P148-O148))*((P147-O147)/(P148-P147)))/((Q147-O147)/(P148-Q147))^2)*((O80-0.5)/(O80*(1-O80))+LN(O80/(1-O80))))^(-1)*(1+EXP(LN((Q147-O147)/(P148-Q147))+(1/2)*(LN((1-P146)/P146))^-1*LN(((O148-O147)/(P148-O148))/((P147-O147)/(P148-P147)))*LN(O80/(1-O80))+((1-2*P146)*(LN((1-P146)/P146)))^-1*LN((((O148-O147)/(P148-O148))*((P147-O147)/(P148-P147)))/((Q147-O147)/(P148-Q147))^2)*(O80-0.5)*LN(O80/(1-O80))))^2/((P148-O147)*EXP(LN((Q147-O147)/(P148-Q147))+(1/2)*(LN((1-P146)/P146))^-1*LN(((O148-O147)/(P148-O148))/((P147-O147)/(P148-P147)))*LN(O80/(1-O80))+((1-2*P146)*(LN((1-P146)/P146)))^-1*LN((((O148-O147)/(P148-O148))*((P147-O147)/(P148-P147)))/((Q147-O147)/(P148-Q147))^2)*(O80-0.5)*LN(O80/(1-O80)))),NA())))))</f>
        <v>4.2484444192615683E-2</v>
      </c>
    </row>
    <row r="81" spans="15:17" x14ac:dyDescent="0.25">
      <c r="O81" s="47">
        <f ca="1">IF(Q148&lt;&gt;"",NA(),(ROW()-ROW(O41))/100)</f>
        <v>0.4</v>
      </c>
      <c r="P81" s="48">
        <f ca="1">IF(Q148&lt;&gt;"",NA(),IF(Q146="u",Q147+(1/2)*(LN((1-P146)/P146))^-1*(O148-P147)*LN(O81/(1-O81))+((1-2*P146)*(LN((1-P146)/P146)))^-1*(1-2*(Q147-P147)/(O148-P147))*(O148-P147)*(O81-0.5)*LN(O81/(1-O81)),IF(Q146="sl",O147+EXP(LN(Q147-O147)+(1/2)*(LN((1-P146)/P146))^-1*LN((O148-O147)/(P147-O147))*LN(O81/(1-O81))+((1-2*P146)*(LN((1-P146)/P146)))^-1*LN(((O148-O147)*(P147-O147))/(Q147-O147)^2)*(O81-0.5)*LN(O81/(1-O81))),IF(Q146="su",P148-EXP(-(-LN(P148-Q147)-(1/2)*(LN((1-P146)/P146))^-1*LN((P148-O148)/(P148-P147))*LN(O81/(1-O81))-((1-2*P146)*(LN((1-P146)/P146)))^-1*LN(((P148-O148)*(P148-P147))/(P148-Q147)^2)*(O81-0.5)*LN(O81/(1-O81)))),IF(Q146="b",(O147+P148*EXP(LN((Q147-O147)/(P148-Q147))+(1/2)*(LN((1-P146)/P146))^-1*LN(((O148-O147)/(P148-O148))/((P147-O147)/(P148-P147)))*LN(O81/(1-O81))+((1-2*P146)*(LN((1-P146)/P146)))^-1*LN((((O148-O147)/(P148-O148))*((P147-O147)/(P148-P147)))/((Q147-O147)/(P148-Q147))^2)*(O81-0.5)*LN(O81/(1-O81))))/(1+EXP(LN((Q147-O147)/(P148-Q147))+(1/2)*(LN((1-P146)/P146))^-1*LN(((O148-O147)/(P148-O148))/((P147-O147)/(P148-P147)))*LN(O81/(1-O81))+((1-2*P146)*(LN((1-P146)/P146)))^-1*LN((((O148-O147)/(P148-O148))*((P147-O147)/(P148-P147)))/((Q147-O147)/(P148-Q147))^2)*(O81-0.5)*LN(O81/(1-O81)))),NA())))))</f>
        <v>37.459814765604449</v>
      </c>
      <c r="Q81" s="49">
        <f ca="1">IF(Q148&lt;&gt;"",NA(),IF(Q146="u",((1/2)*(LN((1-P146)/P146))^-1*(O148-P147)/(O81*(1-O81))+((1-2*P146)*(LN((1-P146)/P146)))^-1*(1-2*(Q147-P147)/(O148-P147))*(O148-P147)*((O81-0.5)/(O81*(1-O81))+LN(O81/(1-O81))))^(-1),IF(Q146="sl",((1/2)*(LN((1-P146)/P146))^-1*LN((O148-O147)/(P147-O147))/(O81*(1-O81))+((1-2*P146)*(LN((1-P146)/P146)))^-1*LN(((O148-O147)*(P147-O147))/(Q147-O147)^2)*((O81-0.5)/(O81*(1-O81))+LN(O81/(1-O81))))^(-1)*EXP(-(LN(Q147-O147)+(1/2)*(LN((1-P146)/P146))^-1*LN((O148-O147)/(P147-O147))*LN(O81/(1-O81))+((1-2*P146)*(LN((1-P146)/P146)))^-1*LN(((O148-O147)*(P147-O147))/(Q147-O147)^2)*(O81-0.5)*LN(O81/(1-O81)))),IF(Q146="su",(-(1/2)*(LN((1-P146)/P146))^-1*LN((P148-O148)/(P148-P147))/(O81*(1-O81))-((1-2*P146)*(LN((1-P146)/P146)))^-1*LN(((P148-O148)*(P148-P147))/(P148-Q147)^2)*((O81-0.5)/(O81*(1-O81))+LN(O81/(1-O81))))^(-1)*EXP((-LN(P148-Q147)-(1/2)*(LN((1-P146)/P146))^-1*LN((P148-O148)/(P148-P147))*LN(O81/(1-O81))-((1-2*P146)*(LN((1-P146)/P146)))^-1*LN(((P148-O148)*(P148-P147))/(P148-Q147)^2)*(O81-0.5)*LN(O81/(1-O81)))),IF(Q146="b",((1/2)*(LN((1-P146)/P146))^-1*LN(((O148-O147)/(P148-O148))/((P147-O147)/(P148-P147)))/(O81*(1-O81))+((1-2*P146)*(LN((1-P146)/P146)))^-1*LN((((O148-O147)/(P148-O148))*((P147-O147)/(P148-P147)))/((Q147-O147)/(P148-Q147))^2)*((O81-0.5)/(O81*(1-O81))+LN(O81/(1-O81))))^(-1)*(1+EXP(LN((Q147-O147)/(P148-Q147))+(1/2)*(LN((1-P146)/P146))^-1*LN(((O148-O147)/(P148-O148))/((P147-O147)/(P148-P147)))*LN(O81/(1-O81))+((1-2*P146)*(LN((1-P146)/P146)))^-1*LN((((O148-O147)/(P148-O148))*((P147-O147)/(P148-P147)))/((Q147-O147)/(P148-Q147))^2)*(O81-0.5)*LN(O81/(1-O81))))^2/((P148-O147)*EXP(LN((Q147-O147)/(P148-Q147))+(1/2)*(LN((1-P146)/P146))^-1*LN(((O148-O147)/(P148-O148))/((P147-O147)/(P148-P147)))*LN(O81/(1-O81))+((1-2*P146)*(LN((1-P146)/P146)))^-1*LN((((O148-O147)/(P148-O148))*((P147-O147)/(P148-P147)))/((Q147-O147)/(P148-Q147))^2)*(O81-0.5)*LN(O81/(1-O81)))),NA())))))</f>
        <v>4.2046045515869421E-2</v>
      </c>
    </row>
    <row r="82" spans="15:17" x14ac:dyDescent="0.25">
      <c r="O82" s="47">
        <f ca="1">IF(Q148&lt;&gt;"",NA(),(ROW()-ROW(O41))/100)</f>
        <v>0.41</v>
      </c>
      <c r="P82" s="48">
        <f ca="1">IF(Q148&lt;&gt;"",NA(),IF(Q146="u",Q147+(1/2)*(LN((1-P146)/P146))^-1*(O148-P147)*LN(O82/(1-O82))+((1-2*P146)*(LN((1-P146)/P146)))^-1*(1-2*(Q147-P147)/(O148-P147))*(O148-P147)*(O82-0.5)*LN(O82/(1-O82)),IF(Q146="sl",O147+EXP(LN(Q147-O147)+(1/2)*(LN((1-P146)/P146))^-1*LN((O148-O147)/(P147-O147))*LN(O82/(1-O82))+((1-2*P146)*(LN((1-P146)/P146)))^-1*LN(((O148-O147)*(P147-O147))/(Q147-O147)^2)*(O82-0.5)*LN(O82/(1-O82))),IF(Q146="su",P148-EXP(-(-LN(P148-Q147)-(1/2)*(LN((1-P146)/P146))^-1*LN((P148-O148)/(P148-P147))*LN(O82/(1-O82))-((1-2*P146)*(LN((1-P146)/P146)))^-1*LN(((P148-O148)*(P148-P147))/(P148-Q147)^2)*(O82-0.5)*LN(O82/(1-O82)))),IF(Q146="b",(O147+P148*EXP(LN((Q147-O147)/(P148-Q147))+(1/2)*(LN((1-P146)/P146))^-1*LN(((O148-O147)/(P148-O148))/((P147-O147)/(P148-P147)))*LN(O82/(1-O82))+((1-2*P146)*(LN((1-P146)/P146)))^-1*LN((((O148-O147)/(P148-O148))*((P147-O147)/(P148-P147)))/((Q147-O147)/(P148-Q147))^2)*(O82-0.5)*LN(O82/(1-O82))))/(1+EXP(LN((Q147-O147)/(P148-Q147))+(1/2)*(LN((1-P146)/P146))^-1*LN(((O148-O147)/(P148-O148))/((P147-O147)/(P148-P147)))*LN(O82/(1-O82))+((1-2*P146)*(LN((1-P146)/P146)))^-1*LN((((O148-O147)/(P148-O148))*((P147-O147)/(P148-P147)))/((Q147-O147)/(P148-Q147))^2)*(O82-0.5)*LN(O82/(1-O82)))),NA())))))</f>
        <v>37.698961633069359</v>
      </c>
      <c r="Q82" s="49">
        <f ca="1">IF(Q148&lt;&gt;"",NA(),IF(Q146="u",((1/2)*(LN((1-P146)/P146))^-1*(O148-P147)/(O82*(1-O82))+((1-2*P146)*(LN((1-P146)/P146)))^-1*(1-2*(Q147-P147)/(O148-P147))*(O148-P147)*((O82-0.5)/(O82*(1-O82))+LN(O82/(1-O82))))^(-1),IF(Q146="sl",((1/2)*(LN((1-P146)/P146))^-1*LN((O148-O147)/(P147-O147))/(O82*(1-O82))+((1-2*P146)*(LN((1-P146)/P146)))^-1*LN(((O148-O147)*(P147-O147))/(Q147-O147)^2)*((O82-0.5)/(O82*(1-O82))+LN(O82/(1-O82))))^(-1)*EXP(-(LN(Q147-O147)+(1/2)*(LN((1-P146)/P146))^-1*LN((O148-O147)/(P147-O147))*LN(O82/(1-O82))+((1-2*P146)*(LN((1-P146)/P146)))^-1*LN(((O148-O147)*(P147-O147))/(Q147-O147)^2)*(O82-0.5)*LN(O82/(1-O82)))),IF(Q146="su",(-(1/2)*(LN((1-P146)/P146))^-1*LN((P148-O148)/(P148-P147))/(O82*(1-O82))-((1-2*P146)*(LN((1-P146)/P146)))^-1*LN(((P148-O148)*(P148-P147))/(P148-Q147)^2)*((O82-0.5)/(O82*(1-O82))+LN(O82/(1-O82))))^(-1)*EXP((-LN(P148-Q147)-(1/2)*(LN((1-P146)/P146))^-1*LN((P148-O148)/(P148-P147))*LN(O82/(1-O82))-((1-2*P146)*(LN((1-P146)/P146)))^-1*LN(((P148-O148)*(P148-P147))/(P148-Q147)^2)*(O82-0.5)*LN(O82/(1-O82)))),IF(Q146="b",((1/2)*(LN((1-P146)/P146))^-1*LN(((O148-O147)/(P148-O148))/((P147-O147)/(P148-P147)))/(O82*(1-O82))+((1-2*P146)*(LN((1-P146)/P146)))^-1*LN((((O148-O147)/(P148-O148))*((P147-O147)/(P148-P147)))/((Q147-O147)/(P148-Q147))^2)*((O82-0.5)/(O82*(1-O82))+LN(O82/(1-O82))))^(-1)*(1+EXP(LN((Q147-O147)/(P148-Q147))+(1/2)*(LN((1-P146)/P146))^-1*LN(((O148-O147)/(P148-O148))/((P147-O147)/(P148-P147)))*LN(O82/(1-O82))+((1-2*P146)*(LN((1-P146)/P146)))^-1*LN((((O148-O147)/(P148-O148))*((P147-O147)/(P148-P147)))/((Q147-O147)/(P148-Q147))^2)*(O82-0.5)*LN(O82/(1-O82))))^2/((P148-O147)*EXP(LN((Q147-O147)/(P148-Q147))+(1/2)*(LN((1-P146)/P146))^-1*LN(((O148-O147)/(P148-O148))/((P147-O147)/(P148-P147)))*LN(O82/(1-O82))+((1-2*P146)*(LN((1-P146)/P146)))^-1*LN((((O148-O147)/(P148-O148))*((P147-O147)/(P148-P147)))/((Q147-O147)/(P148-Q147))^2)*(O82-0.5)*LN(O82/(1-O82)))),NA())))))</f>
        <v>4.1581226491021757E-2</v>
      </c>
    </row>
    <row r="83" spans="15:17" x14ac:dyDescent="0.25">
      <c r="O83" s="47">
        <f ca="1">IF(Q148&lt;&gt;"",NA(),(ROW()-ROW(O41))/100)</f>
        <v>0.42</v>
      </c>
      <c r="P83" s="48">
        <f ca="1">IF(Q148&lt;&gt;"",NA(),IF(Q146="u",Q147+(1/2)*(LN((1-P146)/P146))^-1*(O148-P147)*LN(O83/(1-O83))+((1-2*P146)*(LN((1-P146)/P146)))^-1*(1-2*(Q147-P147)/(O148-P147))*(O148-P147)*(O83-0.5)*LN(O83/(1-O83)),IF(Q146="sl",O147+EXP(LN(Q147-O147)+(1/2)*(LN((1-P146)/P146))^-1*LN((O148-O147)/(P147-O147))*LN(O83/(1-O83))+((1-2*P146)*(LN((1-P146)/P146)))^-1*LN(((O148-O147)*(P147-O147))/(Q147-O147)^2)*(O83-0.5)*LN(O83/(1-O83))),IF(Q146="su",P148-EXP(-(-LN(P148-Q147)-(1/2)*(LN((1-P146)/P146))^-1*LN((P148-O148)/(P148-P147))*LN(O83/(1-O83))-((1-2*P146)*(LN((1-P146)/P146)))^-1*LN(((P148-O148)*(P148-P147))/(P148-Q147)^2)*(O83-0.5)*LN(O83/(1-O83)))),IF(Q146="b",(O147+P148*EXP(LN((Q147-O147)/(P148-Q147))+(1/2)*(LN((1-P146)/P146))^-1*LN(((O148-O147)/(P148-O148))/((P147-O147)/(P148-P147)))*LN(O83/(1-O83))+((1-2*P146)*(LN((1-P146)/P146)))^-1*LN((((O148-O147)/(P148-O148))*((P147-O147)/(P148-P147)))/((Q147-O147)/(P148-Q147))^2)*(O83-0.5)*LN(O83/(1-O83))))/(1+EXP(LN((Q147-O147)/(P148-Q147))+(1/2)*(LN((1-P146)/P146))^-1*LN(((O148-O147)/(P148-O148))/((P147-O147)/(P148-P147)))*LN(O83/(1-O83))+((1-2*P146)*(LN((1-P146)/P146)))^-1*LN((((O148-O147)/(P148-O148))*((P147-O147)/(P148-P147)))/((Q147-O147)/(P148-Q147))^2)*(O83-0.5)*LN(O83/(1-O83)))),NA())))))</f>
        <v>37.94086865880454</v>
      </c>
      <c r="Q83" s="49">
        <f ca="1">IF(Q148&lt;&gt;"",NA(),IF(Q146="u",((1/2)*(LN((1-P146)/P146))^-1*(O148-P147)/(O83*(1-O83))+((1-2*P146)*(LN((1-P146)/P146)))^-1*(1-2*(Q147-P147)/(O148-P147))*(O148-P147)*((O83-0.5)/(O83*(1-O83))+LN(O83/(1-O83))))^(-1),IF(Q146="sl",((1/2)*(LN((1-P146)/P146))^-1*LN((O148-O147)/(P147-O147))/(O83*(1-O83))+((1-2*P146)*(LN((1-P146)/P146)))^-1*LN(((O148-O147)*(P147-O147))/(Q147-O147)^2)*((O83-0.5)/(O83*(1-O83))+LN(O83/(1-O83))))^(-1)*EXP(-(LN(Q147-O147)+(1/2)*(LN((1-P146)/P146))^-1*LN((O148-O147)/(P147-O147))*LN(O83/(1-O83))+((1-2*P146)*(LN((1-P146)/P146)))^-1*LN(((O148-O147)*(P147-O147))/(Q147-O147)^2)*(O83-0.5)*LN(O83/(1-O83)))),IF(Q146="su",(-(1/2)*(LN((1-P146)/P146))^-1*LN((P148-O148)/(P148-P147))/(O83*(1-O83))-((1-2*P146)*(LN((1-P146)/P146)))^-1*LN(((P148-O148)*(P148-P147))/(P148-Q147)^2)*((O83-0.5)/(O83*(1-O83))+LN(O83/(1-O83))))^(-1)*EXP((-LN(P148-Q147)-(1/2)*(LN((1-P146)/P146))^-1*LN((P148-O148)/(P148-P147))*LN(O83/(1-O83))-((1-2*P146)*(LN((1-P146)/P146)))^-1*LN(((P148-O148)*(P148-P147))/(P148-Q147)^2)*(O83-0.5)*LN(O83/(1-O83)))),IF(Q146="b",((1/2)*(LN((1-P146)/P146))^-1*LN(((O148-O147)/(P148-O148))/((P147-O147)/(P148-P147)))/(O83*(1-O83))+((1-2*P146)*(LN((1-P146)/P146)))^-1*LN((((O148-O147)/(P148-O148))*((P147-O147)/(P148-P147)))/((Q147-O147)/(P148-Q147))^2)*((O83-0.5)/(O83*(1-O83))+LN(O83/(1-O83))))^(-1)*(1+EXP(LN((Q147-O147)/(P148-Q147))+(1/2)*(LN((1-P146)/P146))^-1*LN(((O148-O147)/(P148-O148))/((P147-O147)/(P148-P147)))*LN(O83/(1-O83))+((1-2*P146)*(LN((1-P146)/P146)))^-1*LN((((O148-O147)/(P148-O148))*((P147-O147)/(P148-P147)))/((Q147-O147)/(P148-Q147))^2)*(O83-0.5)*LN(O83/(1-O83))))^2/((P148-O147)*EXP(LN((Q147-O147)/(P148-Q147))+(1/2)*(LN((1-P146)/P146))^-1*LN(((O148-O147)/(P148-O148))/((P147-O147)/(P148-P147)))*LN(O83/(1-O83))+((1-2*P146)*(LN((1-P146)/P146)))^-1*LN((((O148-O147)/(P148-O148))*((P147-O147)/(P148-P147)))/((Q147-O147)/(P148-Q147))^2)*(O83-0.5)*LN(O83/(1-O83)))),NA())))))</f>
        <v>4.109229368943873E-2</v>
      </c>
    </row>
    <row r="84" spans="15:17" x14ac:dyDescent="0.25">
      <c r="O84" s="47">
        <f ca="1">IF(Q148&lt;&gt;"",NA(),(ROW()-ROW(O41))/100)</f>
        <v>0.43</v>
      </c>
      <c r="P84" s="48">
        <f ca="1">IF(Q148&lt;&gt;"",NA(),IF(Q146="u",Q147+(1/2)*(LN((1-P146)/P146))^-1*(O148-P147)*LN(O84/(1-O84))+((1-2*P146)*(LN((1-P146)/P146)))^-1*(1-2*(Q147-P147)/(O148-P147))*(O148-P147)*(O84-0.5)*LN(O84/(1-O84)),IF(Q146="sl",O147+EXP(LN(Q147-O147)+(1/2)*(LN((1-P146)/P146))^-1*LN((O148-O147)/(P147-O147))*LN(O84/(1-O84))+((1-2*P146)*(LN((1-P146)/P146)))^-1*LN(((O148-O147)*(P147-O147))/(Q147-O147)^2)*(O84-0.5)*LN(O84/(1-O84))),IF(Q146="su",P148-EXP(-(-LN(P148-Q147)-(1/2)*(LN((1-P146)/P146))^-1*LN((P148-O148)/(P148-P147))*LN(O84/(1-O84))-((1-2*P146)*(LN((1-P146)/P146)))^-1*LN(((P148-O148)*(P148-P147))/(P148-Q147)^2)*(O84-0.5)*LN(O84/(1-O84)))),IF(Q146="b",(O147+P148*EXP(LN((Q147-O147)/(P148-Q147))+(1/2)*(LN((1-P146)/P146))^-1*LN(((O148-O147)/(P148-O148))/((P147-O147)/(P148-P147)))*LN(O84/(1-O84))+((1-2*P146)*(LN((1-P146)/P146)))^-1*LN((((O148-O147)/(P148-O148))*((P147-O147)/(P148-P147)))/((Q147-O147)/(P148-Q147))^2)*(O84-0.5)*LN(O84/(1-O84))))/(1+EXP(LN((Q147-O147)/(P148-Q147))+(1/2)*(LN((1-P146)/P146))^-1*LN(((O148-O147)/(P148-O148))/((P147-O147)/(P148-P147)))*LN(O84/(1-O84))+((1-2*P146)*(LN((1-P146)/P146)))^-1*LN((((O148-O147)/(P148-O148))*((P147-O147)/(P148-P147)))/((Q147-O147)/(P148-Q147))^2)*(O84-0.5)*LN(O84/(1-O84)))),NA())))))</f>
        <v>38.185738303136006</v>
      </c>
      <c r="Q84" s="49">
        <f ca="1">IF(Q148&lt;&gt;"",NA(),IF(Q146="u",((1/2)*(LN((1-P146)/P146))^-1*(O148-P147)/(O84*(1-O84))+((1-2*P146)*(LN((1-P146)/P146)))^-1*(1-2*(Q147-P147)/(O148-P147))*(O148-P147)*((O84-0.5)/(O84*(1-O84))+LN(O84/(1-O84))))^(-1),IF(Q146="sl",((1/2)*(LN((1-P146)/P146))^-1*LN((O148-O147)/(P147-O147))/(O84*(1-O84))+((1-2*P146)*(LN((1-P146)/P146)))^-1*LN(((O148-O147)*(P147-O147))/(Q147-O147)^2)*((O84-0.5)/(O84*(1-O84))+LN(O84/(1-O84))))^(-1)*EXP(-(LN(Q147-O147)+(1/2)*(LN((1-P146)/P146))^-1*LN((O148-O147)/(P147-O147))*LN(O84/(1-O84))+((1-2*P146)*(LN((1-P146)/P146)))^-1*LN(((O148-O147)*(P147-O147))/(Q147-O147)^2)*(O84-0.5)*LN(O84/(1-O84)))),IF(Q146="su",(-(1/2)*(LN((1-P146)/P146))^-1*LN((P148-O148)/(P148-P147))/(O84*(1-O84))-((1-2*P146)*(LN((1-P146)/P146)))^-1*LN(((P148-O148)*(P148-P147))/(P148-Q147)^2)*((O84-0.5)/(O84*(1-O84))+LN(O84/(1-O84))))^(-1)*EXP((-LN(P148-Q147)-(1/2)*(LN((1-P146)/P146))^-1*LN((P148-O148)/(P148-P147))*LN(O84/(1-O84))-((1-2*P146)*(LN((1-P146)/P146)))^-1*LN(((P148-O148)*(P148-P147))/(P148-Q147)^2)*(O84-0.5)*LN(O84/(1-O84)))),IF(Q146="b",((1/2)*(LN((1-P146)/P146))^-1*LN(((O148-O147)/(P148-O148))/((P147-O147)/(P148-P147)))/(O84*(1-O84))+((1-2*P146)*(LN((1-P146)/P146)))^-1*LN((((O148-O147)/(P148-O148))*((P147-O147)/(P148-P147)))/((Q147-O147)/(P148-Q147))^2)*((O84-0.5)/(O84*(1-O84))+LN(O84/(1-O84))))^(-1)*(1+EXP(LN((Q147-O147)/(P148-Q147))+(1/2)*(LN((1-P146)/P146))^-1*LN(((O148-O147)/(P148-O148))/((P147-O147)/(P148-P147)))*LN(O84/(1-O84))+((1-2*P146)*(LN((1-P146)/P146)))^-1*LN((((O148-O147)/(P148-O148))*((P147-O147)/(P148-P147)))/((Q147-O147)/(P148-Q147))^2)*(O84-0.5)*LN(O84/(1-O84))))^2/((P148-O147)*EXP(LN((Q147-O147)/(P148-Q147))+(1/2)*(LN((1-P146)/P146))^-1*LN(((O148-O147)/(P148-O148))/((P147-O147)/(P148-P147)))*LN(O84/(1-O84))+((1-2*P146)*(LN((1-P146)/P146)))^-1*LN((((O148-O147)/(P148-O148))*((P147-O147)/(P148-P147)))/((Q147-O147)/(P148-Q147))^2)*(O84-0.5)*LN(O84/(1-O84)))),NA())))))</f>
        <v>4.0581390335832683E-2</v>
      </c>
    </row>
    <row r="85" spans="15:17" x14ac:dyDescent="0.25">
      <c r="O85" s="47">
        <f ca="1">IF(Q148&lt;&gt;"",NA(),(ROW()-ROW(O41))/100)</f>
        <v>0.44</v>
      </c>
      <c r="P85" s="48">
        <f ca="1">IF(Q148&lt;&gt;"",NA(),IF(Q146="u",Q147+(1/2)*(LN((1-P146)/P146))^-1*(O148-P147)*LN(O85/(1-O85))+((1-2*P146)*(LN((1-P146)/P146)))^-1*(1-2*(Q147-P147)/(O148-P147))*(O148-P147)*(O85-0.5)*LN(O85/(1-O85)),IF(Q146="sl",O147+EXP(LN(Q147-O147)+(1/2)*(LN((1-P146)/P146))^-1*LN((O148-O147)/(P147-O147))*LN(O85/(1-O85))+((1-2*P146)*(LN((1-P146)/P146)))^-1*LN(((O148-O147)*(P147-O147))/(Q147-O147)^2)*(O85-0.5)*LN(O85/(1-O85))),IF(Q146="su",P148-EXP(-(-LN(P148-Q147)-(1/2)*(LN((1-P146)/P146))^-1*LN((P148-O148)/(P148-P147))*LN(O85/(1-O85))-((1-2*P146)*(LN((1-P146)/P146)))^-1*LN(((P148-O148)*(P148-P147))/(P148-Q147)^2)*(O85-0.5)*LN(O85/(1-O85)))),IF(Q146="b",(O147+P148*EXP(LN((Q147-O147)/(P148-Q147))+(1/2)*(LN((1-P146)/P146))^-1*LN(((O148-O147)/(P148-O148))/((P147-O147)/(P148-P147)))*LN(O85/(1-O85))+((1-2*P146)*(LN((1-P146)/P146)))^-1*LN((((O148-O147)/(P148-O148))*((P147-O147)/(P148-P147)))/((Q147-O147)/(P148-Q147))^2)*(O85-0.5)*LN(O85/(1-O85))))/(1+EXP(LN((Q147-O147)/(P148-Q147))+(1/2)*(LN((1-P146)/P146))^-1*LN(((O148-O147)/(P148-O148))/((P147-O147)/(P148-P147)))*LN(O85/(1-O85))+((1-2*P146)*(LN((1-P146)/P146)))^-1*LN((((O148-O147)/(P148-O148))*((P147-O147)/(P148-P147)))/((Q147-O147)/(P148-Q147))^2)*(O85-0.5)*LN(O85/(1-O85)))),NA())))))</f>
        <v>38.433772930655479</v>
      </c>
      <c r="Q85" s="49">
        <f ca="1">IF(Q148&lt;&gt;"",NA(),IF(Q146="u",((1/2)*(LN((1-P146)/P146))^-1*(O148-P147)/(O85*(1-O85))+((1-2*P146)*(LN((1-P146)/P146)))^-1*(1-2*(Q147-P147)/(O148-P147))*(O148-P147)*((O85-0.5)/(O85*(1-O85))+LN(O85/(1-O85))))^(-1),IF(Q146="sl",((1/2)*(LN((1-P146)/P146))^-1*LN((O148-O147)/(P147-O147))/(O85*(1-O85))+((1-2*P146)*(LN((1-P146)/P146)))^-1*LN(((O148-O147)*(P147-O147))/(Q147-O147)^2)*((O85-0.5)/(O85*(1-O85))+LN(O85/(1-O85))))^(-1)*EXP(-(LN(Q147-O147)+(1/2)*(LN((1-P146)/P146))^-1*LN((O148-O147)/(P147-O147))*LN(O85/(1-O85))+((1-2*P146)*(LN((1-P146)/P146)))^-1*LN(((O148-O147)*(P147-O147))/(Q147-O147)^2)*(O85-0.5)*LN(O85/(1-O85)))),IF(Q146="su",(-(1/2)*(LN((1-P146)/P146))^-1*LN((P148-O148)/(P148-P147))/(O85*(1-O85))-((1-2*P146)*(LN((1-P146)/P146)))^-1*LN(((P148-O148)*(P148-P147))/(P148-Q147)^2)*((O85-0.5)/(O85*(1-O85))+LN(O85/(1-O85))))^(-1)*EXP((-LN(P148-Q147)-(1/2)*(LN((1-P146)/P146))^-1*LN((P148-O148)/(P148-P147))*LN(O85/(1-O85))-((1-2*P146)*(LN((1-P146)/P146)))^-1*LN(((P148-O148)*(P148-P147))/(P148-Q147)^2)*(O85-0.5)*LN(O85/(1-O85)))),IF(Q146="b",((1/2)*(LN((1-P146)/P146))^-1*LN(((O148-O147)/(P148-O148))/((P147-O147)/(P148-P147)))/(O85*(1-O85))+((1-2*P146)*(LN((1-P146)/P146)))^-1*LN((((O148-O147)/(P148-O148))*((P147-O147)/(P148-P147)))/((Q147-O147)/(P148-Q147))^2)*((O85-0.5)/(O85*(1-O85))+LN(O85/(1-O85))))^(-1)*(1+EXP(LN((Q147-O147)/(P148-Q147))+(1/2)*(LN((1-P146)/P146))^-1*LN(((O148-O147)/(P148-O148))/((P147-O147)/(P148-P147)))*LN(O85/(1-O85))+((1-2*P146)*(LN((1-P146)/P146)))^-1*LN((((O148-O147)/(P148-O148))*((P147-O147)/(P148-P147)))/((Q147-O147)/(P148-Q147))^2)*(O85-0.5)*LN(O85/(1-O85))))^2/((P148-O147)*EXP(LN((Q147-O147)/(P148-Q147))+(1/2)*(LN((1-P146)/P146))^-1*LN(((O148-O147)/(P148-O148))/((P147-O147)/(P148-P147)))*LN(O85/(1-O85))+((1-2*P146)*(LN((1-P146)/P146)))^-1*LN((((O148-O147)/(P148-O148))*((P147-O147)/(P148-P147)))/((Q147-O147)/(P148-Q147))^2)*(O85-0.5)*LN(O85/(1-O85)))),NA())))))</f>
        <v>4.0050505196796669E-2</v>
      </c>
    </row>
    <row r="86" spans="15:17" x14ac:dyDescent="0.25">
      <c r="O86" s="47">
        <f ca="1">IF(Q148&lt;&gt;"",NA(),(ROW()-ROW(O41))/100)</f>
        <v>0.45</v>
      </c>
      <c r="P86" s="48">
        <f ca="1">IF(Q148&lt;&gt;"",NA(),IF(Q146="u",Q147+(1/2)*(LN((1-P146)/P146))^-1*(O148-P147)*LN(O86/(1-O86))+((1-2*P146)*(LN((1-P146)/P146)))^-1*(1-2*(Q147-P147)/(O148-P147))*(O148-P147)*(O86-0.5)*LN(O86/(1-O86)),IF(Q146="sl",O147+EXP(LN(Q147-O147)+(1/2)*(LN((1-P146)/P146))^-1*LN((O148-O147)/(P147-O147))*LN(O86/(1-O86))+((1-2*P146)*(LN((1-P146)/P146)))^-1*LN(((O148-O147)*(P147-O147))/(Q147-O147)^2)*(O86-0.5)*LN(O86/(1-O86))),IF(Q146="su",P148-EXP(-(-LN(P148-Q147)-(1/2)*(LN((1-P146)/P146))^-1*LN((P148-O148)/(P148-P147))*LN(O86/(1-O86))-((1-2*P146)*(LN((1-P146)/P146)))^-1*LN(((P148-O148)*(P148-P147))/(P148-Q147)^2)*(O86-0.5)*LN(O86/(1-O86)))),IF(Q146="b",(O147+P148*EXP(LN((Q147-O147)/(P148-Q147))+(1/2)*(LN((1-P146)/P146))^-1*LN(((O148-O147)/(P148-O148))/((P147-O147)/(P148-P147)))*LN(O86/(1-O86))+((1-2*P146)*(LN((1-P146)/P146)))^-1*LN((((O148-O147)/(P148-O148))*((P147-O147)/(P148-P147)))/((Q147-O147)/(P148-Q147))^2)*(O86-0.5)*LN(O86/(1-O86))))/(1+EXP(LN((Q147-O147)/(P148-Q147))+(1/2)*(LN((1-P146)/P146))^-1*LN(((O148-O147)/(P148-O148))/((P147-O147)/(P148-P147)))*LN(O86/(1-O86))+((1-2*P146)*(LN((1-P146)/P146)))^-1*LN((((O148-O147)/(P148-O148))*((P147-O147)/(P148-P147)))/((Q147-O147)/(P148-Q147))^2)*(O86-0.5)*LN(O86/(1-O86)))),NA())))))</f>
        <v>38.685175757681392</v>
      </c>
      <c r="Q86" s="49">
        <f ca="1">IF(Q148&lt;&gt;"",NA(),IF(Q146="u",((1/2)*(LN((1-P146)/P146))^-1*(O148-P147)/(O86*(1-O86))+((1-2*P146)*(LN((1-P146)/P146)))^-1*(1-2*(Q147-P147)/(O148-P147))*(O148-P147)*((O86-0.5)/(O86*(1-O86))+LN(O86/(1-O86))))^(-1),IF(Q146="sl",((1/2)*(LN((1-P146)/P146))^-1*LN((O148-O147)/(P147-O147))/(O86*(1-O86))+((1-2*P146)*(LN((1-P146)/P146)))^-1*LN(((O148-O147)*(P147-O147))/(Q147-O147)^2)*((O86-0.5)/(O86*(1-O86))+LN(O86/(1-O86))))^(-1)*EXP(-(LN(Q147-O147)+(1/2)*(LN((1-P146)/P146))^-1*LN((O148-O147)/(P147-O147))*LN(O86/(1-O86))+((1-2*P146)*(LN((1-P146)/P146)))^-1*LN(((O148-O147)*(P147-O147))/(Q147-O147)^2)*(O86-0.5)*LN(O86/(1-O86)))),IF(Q146="su",(-(1/2)*(LN((1-P146)/P146))^-1*LN((P148-O148)/(P148-P147))/(O86*(1-O86))-((1-2*P146)*(LN((1-P146)/P146)))^-1*LN(((P148-O148)*(P148-P147))/(P148-Q147)^2)*((O86-0.5)/(O86*(1-O86))+LN(O86/(1-O86))))^(-1)*EXP((-LN(P148-Q147)-(1/2)*(LN((1-P146)/P146))^-1*LN((P148-O148)/(P148-P147))*LN(O86/(1-O86))-((1-2*P146)*(LN((1-P146)/P146)))^-1*LN(((P148-O148)*(P148-P147))/(P148-Q147)^2)*(O86-0.5)*LN(O86/(1-O86)))),IF(Q146="b",((1/2)*(LN((1-P146)/P146))^-1*LN(((O148-O147)/(P148-O148))/((P147-O147)/(P148-P147)))/(O86*(1-O86))+((1-2*P146)*(LN((1-P146)/P146)))^-1*LN((((O148-O147)/(P148-O148))*((P147-O147)/(P148-P147)))/((Q147-O147)/(P148-Q147))^2)*((O86-0.5)/(O86*(1-O86))+LN(O86/(1-O86))))^(-1)*(1+EXP(LN((Q147-O147)/(P148-Q147))+(1/2)*(LN((1-P146)/P146))^-1*LN(((O148-O147)/(P148-O148))/((P147-O147)/(P148-P147)))*LN(O86/(1-O86))+((1-2*P146)*(LN((1-P146)/P146)))^-1*LN((((O148-O147)/(P148-O148))*((P147-O147)/(P148-P147)))/((Q147-O147)/(P148-Q147))^2)*(O86-0.5)*LN(O86/(1-O86))))^2/((P148-O147)*EXP(LN((Q147-O147)/(P148-Q147))+(1/2)*(LN((1-P146)/P146))^-1*LN(((O148-O147)/(P148-O148))/((P147-O147)/(P148-P147)))*LN(O86/(1-O86))+((1-2*P146)*(LN((1-P146)/P146)))^-1*LN((((O148-O147)/(P148-O148))*((P147-O147)/(P148-P147)))/((Q147-O147)/(P148-Q147))^2)*(O86-0.5)*LN(O86/(1-O86)))),NA())))))</f>
        <v>3.9501481340908258E-2</v>
      </c>
    </row>
    <row r="87" spans="15:17" x14ac:dyDescent="0.25">
      <c r="O87" s="47">
        <f ca="1">IF(Q148&lt;&gt;"",NA(),(ROW()-ROW(O41))/100)</f>
        <v>0.46</v>
      </c>
      <c r="P87" s="48">
        <f ca="1">IF(Q148&lt;&gt;"",NA(),IF(Q146="u",Q147+(1/2)*(LN((1-P146)/P146))^-1*(O148-P147)*LN(O87/(1-O87))+((1-2*P146)*(LN((1-P146)/P146)))^-1*(1-2*(Q147-P147)/(O148-P147))*(O148-P147)*(O87-0.5)*LN(O87/(1-O87)),IF(Q146="sl",O147+EXP(LN(Q147-O147)+(1/2)*(LN((1-P146)/P146))^-1*LN((O148-O147)/(P147-O147))*LN(O87/(1-O87))+((1-2*P146)*(LN((1-P146)/P146)))^-1*LN(((O148-O147)*(P147-O147))/(Q147-O147)^2)*(O87-0.5)*LN(O87/(1-O87))),IF(Q146="su",P148-EXP(-(-LN(P148-Q147)-(1/2)*(LN((1-P146)/P146))^-1*LN((P148-O148)/(P148-P147))*LN(O87/(1-O87))-((1-2*P146)*(LN((1-P146)/P146)))^-1*LN(((P148-O148)*(P148-P147))/(P148-Q147)^2)*(O87-0.5)*LN(O87/(1-O87)))),IF(Q146="b",(O147+P148*EXP(LN((Q147-O147)/(P148-Q147))+(1/2)*(LN((1-P146)/P146))^-1*LN(((O148-O147)/(P148-O148))/((P147-O147)/(P148-P147)))*LN(O87/(1-O87))+((1-2*P146)*(LN((1-P146)/P146)))^-1*LN((((O148-O147)/(P148-O148))*((P147-O147)/(P148-P147)))/((Q147-O147)/(P148-Q147))^2)*(O87-0.5)*LN(O87/(1-O87))))/(1+EXP(LN((Q147-O147)/(P148-Q147))+(1/2)*(LN((1-P146)/P146))^-1*LN(((O148-O147)/(P148-O148))/((P147-O147)/(P148-P147)))*LN(O87/(1-O87))+((1-2*P146)*(LN((1-P146)/P146)))^-1*LN((((O148-O147)/(P148-O148))*((P147-O147)/(P148-P147)))/((Q147-O147)/(P148-Q147))^2)*(O87-0.5)*LN(O87/(1-O87)))),NA())))))</f>
        <v>38.940151771951705</v>
      </c>
      <c r="Q87" s="49">
        <f ca="1">IF(Q148&lt;&gt;"",NA(),IF(Q146="u",((1/2)*(LN((1-P146)/P146))^-1*(O148-P147)/(O87*(1-O87))+((1-2*P146)*(LN((1-P146)/P146)))^-1*(1-2*(Q147-P147)/(O148-P147))*(O148-P147)*((O87-0.5)/(O87*(1-O87))+LN(O87/(1-O87))))^(-1),IF(Q146="sl",((1/2)*(LN((1-P146)/P146))^-1*LN((O148-O147)/(P147-O147))/(O87*(1-O87))+((1-2*P146)*(LN((1-P146)/P146)))^-1*LN(((O148-O147)*(P147-O147))/(Q147-O147)^2)*((O87-0.5)/(O87*(1-O87))+LN(O87/(1-O87))))^(-1)*EXP(-(LN(Q147-O147)+(1/2)*(LN((1-P146)/P146))^-1*LN((O148-O147)/(P147-O147))*LN(O87/(1-O87))+((1-2*P146)*(LN((1-P146)/P146)))^-1*LN(((O148-O147)*(P147-O147))/(Q147-O147)^2)*(O87-0.5)*LN(O87/(1-O87)))),IF(Q146="su",(-(1/2)*(LN((1-P146)/P146))^-1*LN((P148-O148)/(P148-P147))/(O87*(1-O87))-((1-2*P146)*(LN((1-P146)/P146)))^-1*LN(((P148-O148)*(P148-P147))/(P148-Q147)^2)*((O87-0.5)/(O87*(1-O87))+LN(O87/(1-O87))))^(-1)*EXP((-LN(P148-Q147)-(1/2)*(LN((1-P146)/P146))^-1*LN((P148-O148)/(P148-P147))*LN(O87/(1-O87))-((1-2*P146)*(LN((1-P146)/P146)))^-1*LN(((P148-O148)*(P148-P147))/(P148-Q147)^2)*(O87-0.5)*LN(O87/(1-O87)))),IF(Q146="b",((1/2)*(LN((1-P146)/P146))^-1*LN(((O148-O147)/(P148-O148))/((P147-O147)/(P148-P147)))/(O87*(1-O87))+((1-2*P146)*(LN((1-P146)/P146)))^-1*LN((((O148-O147)/(P148-O148))*((P147-O147)/(P148-P147)))/((Q147-O147)/(P148-Q147))^2)*((O87-0.5)/(O87*(1-O87))+LN(O87/(1-O87))))^(-1)*(1+EXP(LN((Q147-O147)/(P148-Q147))+(1/2)*(LN((1-P146)/P146))^-1*LN(((O148-O147)/(P148-O148))/((P147-O147)/(P148-P147)))*LN(O87/(1-O87))+((1-2*P146)*(LN((1-P146)/P146)))^-1*LN((((O148-O147)/(P148-O148))*((P147-O147)/(P148-P147)))/((Q147-O147)/(P148-Q147))^2)*(O87-0.5)*LN(O87/(1-O87))))^2/((P148-O147)*EXP(LN((Q147-O147)/(P148-Q147))+(1/2)*(LN((1-P146)/P146))^-1*LN(((O148-O147)/(P148-O148))/((P147-O147)/(P148-P147)))*LN(O87/(1-O87))+((1-2*P146)*(LN((1-P146)/P146)))^-1*LN((((O148-O147)/(P148-O148))*((P147-O147)/(P148-P147)))/((Q147-O147)/(P148-Q147))^2)*(O87-0.5)*LN(O87/(1-O87)))),NA())))))</f>
        <v>3.8936024690700656E-2</v>
      </c>
    </row>
    <row r="88" spans="15:17" x14ac:dyDescent="0.25">
      <c r="O88" s="47">
        <f ca="1">IF(Q148&lt;&gt;"",NA(),(ROW()-ROW(O41))/100)</f>
        <v>0.47</v>
      </c>
      <c r="P88" s="48">
        <f ca="1">IF(Q148&lt;&gt;"",NA(),IF(Q146="u",Q147+(1/2)*(LN((1-P146)/P146))^-1*(O148-P147)*LN(O88/(1-O88))+((1-2*P146)*(LN((1-P146)/P146)))^-1*(1-2*(Q147-P147)/(O148-P147))*(O148-P147)*(O88-0.5)*LN(O88/(1-O88)),IF(Q146="sl",O147+EXP(LN(Q147-O147)+(1/2)*(LN((1-P146)/P146))^-1*LN((O148-O147)/(P147-O147))*LN(O88/(1-O88))+((1-2*P146)*(LN((1-P146)/P146)))^-1*LN(((O148-O147)*(P147-O147))/(Q147-O147)^2)*(O88-0.5)*LN(O88/(1-O88))),IF(Q146="su",P148-EXP(-(-LN(P148-Q147)-(1/2)*(LN((1-P146)/P146))^-1*LN((P148-O148)/(P148-P147))*LN(O88/(1-O88))-((1-2*P146)*(LN((1-P146)/P146)))^-1*LN(((P148-O148)*(P148-P147))/(P148-Q147)^2)*(O88-0.5)*LN(O88/(1-O88)))),IF(Q146="b",(O147+P148*EXP(LN((Q147-O147)/(P148-Q147))+(1/2)*(LN((1-P146)/P146))^-1*LN(((O148-O147)/(P148-O148))/((P147-O147)/(P148-P147)))*LN(O88/(1-O88))+((1-2*P146)*(LN((1-P146)/P146)))^-1*LN((((O148-O147)/(P148-O148))*((P147-O147)/(P148-P147)))/((Q147-O147)/(P148-Q147))^2)*(O88-0.5)*LN(O88/(1-O88))))/(1+EXP(LN((Q147-O147)/(P148-Q147))+(1/2)*(LN((1-P146)/P146))^-1*LN(((O148-O147)/(P148-O148))/((P147-O147)/(P148-P147)))*LN(O88/(1-O88))+((1-2*P146)*(LN((1-P146)/P146)))^-1*LN((((O148-O147)/(P148-O148))*((P147-O147)/(P148-P147)))/((Q147-O147)/(P148-Q147))^2)*(O88-0.5)*LN(O88/(1-O88)))),NA())))))</f>
        <v>39.198908636243559</v>
      </c>
      <c r="Q88" s="49">
        <f ca="1">IF(Q148&lt;&gt;"",NA(),IF(Q146="u",((1/2)*(LN((1-P146)/P146))^-1*(O148-P147)/(O88*(1-O88))+((1-2*P146)*(LN((1-P146)/P146)))^-1*(1-2*(Q147-P147)/(O148-P147))*(O148-P147)*((O88-0.5)/(O88*(1-O88))+LN(O88/(1-O88))))^(-1),IF(Q146="sl",((1/2)*(LN((1-P146)/P146))^-1*LN((O148-O147)/(P147-O147))/(O88*(1-O88))+((1-2*P146)*(LN((1-P146)/P146)))^-1*LN(((O148-O147)*(P147-O147))/(Q147-O147)^2)*((O88-0.5)/(O88*(1-O88))+LN(O88/(1-O88))))^(-1)*EXP(-(LN(Q147-O147)+(1/2)*(LN((1-P146)/P146))^-1*LN((O148-O147)/(P147-O147))*LN(O88/(1-O88))+((1-2*P146)*(LN((1-P146)/P146)))^-1*LN(((O148-O147)*(P147-O147))/(Q147-O147)^2)*(O88-0.5)*LN(O88/(1-O88)))),IF(Q146="su",(-(1/2)*(LN((1-P146)/P146))^-1*LN((P148-O148)/(P148-P147))/(O88*(1-O88))-((1-2*P146)*(LN((1-P146)/P146)))^-1*LN(((P148-O148)*(P148-P147))/(P148-Q147)^2)*((O88-0.5)/(O88*(1-O88))+LN(O88/(1-O88))))^(-1)*EXP((-LN(P148-Q147)-(1/2)*(LN((1-P146)/P146))^-1*LN((P148-O148)/(P148-P147))*LN(O88/(1-O88))-((1-2*P146)*(LN((1-P146)/P146)))^-1*LN(((P148-O148)*(P148-P147))/(P148-Q147)^2)*(O88-0.5)*LN(O88/(1-O88)))),IF(Q146="b",((1/2)*(LN((1-P146)/P146))^-1*LN(((O148-O147)/(P148-O148))/((P147-O147)/(P148-P147)))/(O88*(1-O88))+((1-2*P146)*(LN((1-P146)/P146)))^-1*LN((((O148-O147)/(P148-O148))*((P147-O147)/(P148-P147)))/((Q147-O147)/(P148-Q147))^2)*((O88-0.5)/(O88*(1-O88))+LN(O88/(1-O88))))^(-1)*(1+EXP(LN((Q147-O147)/(P148-Q147))+(1/2)*(LN((1-P146)/P146))^-1*LN(((O148-O147)/(P148-O148))/((P147-O147)/(P148-P147)))*LN(O88/(1-O88))+((1-2*P146)*(LN((1-P146)/P146)))^-1*LN((((O148-O147)/(P148-O148))*((P147-O147)/(P148-P147)))/((Q147-O147)/(P148-Q147))^2)*(O88-0.5)*LN(O88/(1-O88))))^2/((P148-O147)*EXP(LN((Q147-O147)/(P148-Q147))+(1/2)*(LN((1-P146)/P146))^-1*LN(((O148-O147)/(P148-O148))/((P147-O147)/(P148-P147)))*LN(O88/(1-O88))+((1-2*P146)*(LN((1-P146)/P146)))^-1*LN((((O148-O147)/(P148-O148))*((P147-O147)/(P148-P147)))/((Q147-O147)/(P148-Q147))^2)*(O88-0.5)*LN(O88/(1-O88)))),NA())))))</f>
        <v>3.8355712305814998E-2</v>
      </c>
    </row>
    <row r="89" spans="15:17" x14ac:dyDescent="0.25">
      <c r="O89" s="47">
        <f ca="1">IF(Q148&lt;&gt;"",NA(),(ROW()-ROW(O41))/100)</f>
        <v>0.48</v>
      </c>
      <c r="P89" s="48">
        <f ca="1">IF(Q148&lt;&gt;"",NA(),IF(Q146="u",Q147+(1/2)*(LN((1-P146)/P146))^-1*(O148-P147)*LN(O89/(1-O89))+((1-2*P146)*(LN((1-P146)/P146)))^-1*(1-2*(Q147-P147)/(O148-P147))*(O148-P147)*(O89-0.5)*LN(O89/(1-O89)),IF(Q146="sl",O147+EXP(LN(Q147-O147)+(1/2)*(LN((1-P146)/P146))^-1*LN((O148-O147)/(P147-O147))*LN(O89/(1-O89))+((1-2*P146)*(LN((1-P146)/P146)))^-1*LN(((O148-O147)*(P147-O147))/(Q147-O147)^2)*(O89-0.5)*LN(O89/(1-O89))),IF(Q146="su",P148-EXP(-(-LN(P148-Q147)-(1/2)*(LN((1-P146)/P146))^-1*LN((P148-O148)/(P148-P147))*LN(O89/(1-O89))-((1-2*P146)*(LN((1-P146)/P146)))^-1*LN(((P148-O148)*(P148-P147))/(P148-Q147)^2)*(O89-0.5)*LN(O89/(1-O89)))),IF(Q146="b",(O147+P148*EXP(LN((Q147-O147)/(P148-Q147))+(1/2)*(LN((1-P146)/P146))^-1*LN(((O148-O147)/(P148-O148))/((P147-O147)/(P148-P147)))*LN(O89/(1-O89))+((1-2*P146)*(LN((1-P146)/P146)))^-1*LN((((O148-O147)/(P148-O148))*((P147-O147)/(P148-P147)))/((Q147-O147)/(P148-Q147))^2)*(O89-0.5)*LN(O89/(1-O89))))/(1+EXP(LN((Q147-O147)/(P148-Q147))+(1/2)*(LN((1-P146)/P146))^-1*LN(((O148-O147)/(P148-O148))/((P147-O147)/(P148-P147)))*LN(O89/(1-O89))+((1-2*P146)*(LN((1-P146)/P146)))^-1*LN((((O148-O147)/(P148-O148))*((P147-O147)/(P148-P147)))/((Q147-O147)/(P148-Q147))^2)*(O89-0.5)*LN(O89/(1-O89)))),NA())))))</f>
        <v>39.46165758689844</v>
      </c>
      <c r="Q89" s="49">
        <f ca="1">IF(Q148&lt;&gt;"",NA(),IF(Q146="u",((1/2)*(LN((1-P146)/P146))^-1*(O148-P147)/(O89*(1-O89))+((1-2*P146)*(LN((1-P146)/P146)))^-1*(1-2*(Q147-P147)/(O148-P147))*(O148-P147)*((O89-0.5)/(O89*(1-O89))+LN(O89/(1-O89))))^(-1),IF(Q146="sl",((1/2)*(LN((1-P146)/P146))^-1*LN((O148-O147)/(P147-O147))/(O89*(1-O89))+((1-2*P146)*(LN((1-P146)/P146)))^-1*LN(((O148-O147)*(P147-O147))/(Q147-O147)^2)*((O89-0.5)/(O89*(1-O89))+LN(O89/(1-O89))))^(-1)*EXP(-(LN(Q147-O147)+(1/2)*(LN((1-P146)/P146))^-1*LN((O148-O147)/(P147-O147))*LN(O89/(1-O89))+((1-2*P146)*(LN((1-P146)/P146)))^-1*LN(((O148-O147)*(P147-O147))/(Q147-O147)^2)*(O89-0.5)*LN(O89/(1-O89)))),IF(Q146="su",(-(1/2)*(LN((1-P146)/P146))^-1*LN((P148-O148)/(P148-P147))/(O89*(1-O89))-((1-2*P146)*(LN((1-P146)/P146)))^-1*LN(((P148-O148)*(P148-P147))/(P148-Q147)^2)*((O89-0.5)/(O89*(1-O89))+LN(O89/(1-O89))))^(-1)*EXP((-LN(P148-Q147)-(1/2)*(LN((1-P146)/P146))^-1*LN((P148-O148)/(P148-P147))*LN(O89/(1-O89))-((1-2*P146)*(LN((1-P146)/P146)))^-1*LN(((P148-O148)*(P148-P147))/(P148-Q147)^2)*(O89-0.5)*LN(O89/(1-O89)))),IF(Q146="b",((1/2)*(LN((1-P146)/P146))^-1*LN(((O148-O147)/(P148-O148))/((P147-O147)/(P148-P147)))/(O89*(1-O89))+((1-2*P146)*(LN((1-P146)/P146)))^-1*LN((((O148-O147)/(P148-O148))*((P147-O147)/(P148-P147)))/((Q147-O147)/(P148-Q147))^2)*((O89-0.5)/(O89*(1-O89))+LN(O89/(1-O89))))^(-1)*(1+EXP(LN((Q147-O147)/(P148-Q147))+(1/2)*(LN((1-P146)/P146))^-1*LN(((O148-O147)/(P148-O148))/((P147-O147)/(P148-P147)))*LN(O89/(1-O89))+((1-2*P146)*(LN((1-P146)/P146)))^-1*LN((((O148-O147)/(P148-O148))*((P147-O147)/(P148-P147)))/((Q147-O147)/(P148-Q147))^2)*(O89-0.5)*LN(O89/(1-O89))))^2/((P148-O147)*EXP(LN((Q147-O147)/(P148-Q147))+(1/2)*(LN((1-P146)/P146))^-1*LN(((O148-O147)/(P148-O148))/((P147-O147)/(P148-P147)))*LN(O89/(1-O89))+((1-2*P146)*(LN((1-P146)/P146)))^-1*LN((((O148-O147)/(P148-O148))*((P147-O147)/(P148-P147)))/((Q147-O147)/(P148-Q147))^2)*(O89-0.5)*LN(O89/(1-O89)))),NA())))))</f>
        <v>3.7762000352474678E-2</v>
      </c>
    </row>
    <row r="90" spans="15:17" x14ac:dyDescent="0.25">
      <c r="O90" s="47">
        <f ca="1">IF(Q148&lt;&gt;"",NA(),(ROW()-ROW(O41))/100)</f>
        <v>0.49</v>
      </c>
      <c r="P90" s="48">
        <f ca="1">IF(Q148&lt;&gt;"",NA(),IF(Q146="u",Q147+(1/2)*(LN((1-P146)/P146))^-1*(O148-P147)*LN(O90/(1-O90))+((1-2*P146)*(LN((1-P146)/P146)))^-1*(1-2*(Q147-P147)/(O148-P147))*(O148-P147)*(O90-0.5)*LN(O90/(1-O90)),IF(Q146="sl",O147+EXP(LN(Q147-O147)+(1/2)*(LN((1-P146)/P146))^-1*LN((O148-O147)/(P147-O147))*LN(O90/(1-O90))+((1-2*P146)*(LN((1-P146)/P146)))^-1*LN(((O148-O147)*(P147-O147))/(Q147-O147)^2)*(O90-0.5)*LN(O90/(1-O90))),IF(Q146="su",P148-EXP(-(-LN(P148-Q147)-(1/2)*(LN((1-P146)/P146))^-1*LN((P148-O148)/(P148-P147))*LN(O90/(1-O90))-((1-2*P146)*(LN((1-P146)/P146)))^-1*LN(((P148-O148)*(P148-P147))/(P148-Q147)^2)*(O90-0.5)*LN(O90/(1-O90)))),IF(Q146="b",(O147+P148*EXP(LN((Q147-O147)/(P148-Q147))+(1/2)*(LN((1-P146)/P146))^-1*LN(((O148-O147)/(P148-O148))/((P147-O147)/(P148-P147)))*LN(O90/(1-O90))+((1-2*P146)*(LN((1-P146)/P146)))^-1*LN((((O148-O147)/(P148-O148))*((P147-O147)/(P148-P147)))/((Q147-O147)/(P148-Q147))^2)*(O90-0.5)*LN(O90/(1-O90))))/(1+EXP(LN((Q147-O147)/(P148-Q147))+(1/2)*(LN((1-P146)/P146))^-1*LN(((O148-O147)/(P148-O148))/((P147-O147)/(P148-P147)))*LN(O90/(1-O90))+((1-2*P146)*(LN((1-P146)/P146)))^-1*LN((((O148-O147)/(P148-O148))*((P147-O147)/(P148-P147)))/((Q147-O147)/(P148-Q147))^2)*(O90-0.5)*LN(O90/(1-O90)))),NA())))))</f>
        <v>39.728614337781877</v>
      </c>
      <c r="Q90" s="49">
        <f ca="1">IF(Q148&lt;&gt;"",NA(),IF(Q146="u",((1/2)*(LN((1-P146)/P146))^-1*(O148-P147)/(O90*(1-O90))+((1-2*P146)*(LN((1-P146)/P146)))^-1*(1-2*(Q147-P147)/(O148-P147))*(O148-P147)*((O90-0.5)/(O90*(1-O90))+LN(O90/(1-O90))))^(-1),IF(Q146="sl",((1/2)*(LN((1-P146)/P146))^-1*LN((O148-O147)/(P147-O147))/(O90*(1-O90))+((1-2*P146)*(LN((1-P146)/P146)))^-1*LN(((O148-O147)*(P147-O147))/(Q147-O147)^2)*((O90-0.5)/(O90*(1-O90))+LN(O90/(1-O90))))^(-1)*EXP(-(LN(Q147-O147)+(1/2)*(LN((1-P146)/P146))^-1*LN((O148-O147)/(P147-O147))*LN(O90/(1-O90))+((1-2*P146)*(LN((1-P146)/P146)))^-1*LN(((O148-O147)*(P147-O147))/(Q147-O147)^2)*(O90-0.5)*LN(O90/(1-O90)))),IF(Q146="su",(-(1/2)*(LN((1-P146)/P146))^-1*LN((P148-O148)/(P148-P147))/(O90*(1-O90))-((1-2*P146)*(LN((1-P146)/P146)))^-1*LN(((P148-O148)*(P148-P147))/(P148-Q147)^2)*((O90-0.5)/(O90*(1-O90))+LN(O90/(1-O90))))^(-1)*EXP((-LN(P148-Q147)-(1/2)*(LN((1-P146)/P146))^-1*LN((P148-O148)/(P148-P147))*LN(O90/(1-O90))-((1-2*P146)*(LN((1-P146)/P146)))^-1*LN(((P148-O148)*(P148-P147))/(P148-Q147)^2)*(O90-0.5)*LN(O90/(1-O90)))),IF(Q146="b",((1/2)*(LN((1-P146)/P146))^-1*LN(((O148-O147)/(P148-O148))/((P147-O147)/(P148-P147)))/(O90*(1-O90))+((1-2*P146)*(LN((1-P146)/P146)))^-1*LN((((O148-O147)/(P148-O148))*((P147-O147)/(P148-P147)))/((Q147-O147)/(P148-Q147))^2)*((O90-0.5)/(O90*(1-O90))+LN(O90/(1-O90))))^(-1)*(1+EXP(LN((Q147-O147)/(P148-Q147))+(1/2)*(LN((1-P146)/P146))^-1*LN(((O148-O147)/(P148-O148))/((P147-O147)/(P148-P147)))*LN(O90/(1-O90))+((1-2*P146)*(LN((1-P146)/P146)))^-1*LN((((O148-O147)/(P148-O148))*((P147-O147)/(P148-P147)))/((Q147-O147)/(P148-Q147))^2)*(O90-0.5)*LN(O90/(1-O90))))^2/((P148-O147)*EXP(LN((Q147-O147)/(P148-Q147))+(1/2)*(LN((1-P146)/P146))^-1*LN(((O148-O147)/(P148-O148))/((P147-O147)/(P148-P147)))*LN(O90/(1-O90))+((1-2*P146)*(LN((1-P146)/P146)))^-1*LN((((O148-O147)/(P148-O148))*((P147-O147)/(P148-P147)))/((Q147-O147)/(P148-Q147))^2)*(O90-0.5)*LN(O90/(1-O90)))),NA())))))</f>
        <v>3.7156231727482433E-2</v>
      </c>
    </row>
    <row r="91" spans="15:17" x14ac:dyDescent="0.25">
      <c r="O91" s="47">
        <f ca="1">IF(Q148&lt;&gt;"",NA(),(ROW()-ROW(O41))/100)</f>
        <v>0.5</v>
      </c>
      <c r="P91" s="48">
        <f ca="1">IF(Q148&lt;&gt;"",NA(),IF(Q146="u",Q147+(1/2)*(LN((1-P146)/P146))^-1*(O148-P147)*LN(O91/(1-O91))+((1-2*P146)*(LN((1-P146)/P146)))^-1*(1-2*(Q147-P147)/(O148-P147))*(O148-P147)*(O91-0.5)*LN(O91/(1-O91)),IF(Q146="sl",O147+EXP(LN(Q147-O147)+(1/2)*(LN((1-P146)/P146))^-1*LN((O148-O147)/(P147-O147))*LN(O91/(1-O91))+((1-2*P146)*(LN((1-P146)/P146)))^-1*LN(((O148-O147)*(P147-O147))/(Q147-O147)^2)*(O91-0.5)*LN(O91/(1-O91))),IF(Q146="su",P148-EXP(-(-LN(P148-Q147)-(1/2)*(LN((1-P146)/P146))^-1*LN((P148-O148)/(P148-P147))*LN(O91/(1-O91))-((1-2*P146)*(LN((1-P146)/P146)))^-1*LN(((P148-O148)*(P148-P147))/(P148-Q147)^2)*(O91-0.5)*LN(O91/(1-O91)))),IF(Q146="b",(O147+P148*EXP(LN((Q147-O147)/(P148-Q147))+(1/2)*(LN((1-P146)/P146))^-1*LN(((O148-O147)/(P148-O148))/((P147-O147)/(P148-P147)))*LN(O91/(1-O91))+((1-2*P146)*(LN((1-P146)/P146)))^-1*LN((((O148-O147)/(P148-O148))*((P147-O147)/(P148-P147)))/((Q147-O147)/(P148-Q147))^2)*(O91-0.5)*LN(O91/(1-O91))))/(1+EXP(LN((Q147-O147)/(P148-Q147))+(1/2)*(LN((1-P146)/P146))^-1*LN(((O148-O147)/(P148-O148))/((P147-O147)/(P148-P147)))*LN(O91/(1-O91))+((1-2*P146)*(LN((1-P146)/P146)))^-1*LN((((O148-O147)/(P148-O148))*((P147-O147)/(P148-P147)))/((Q147-O147)/(P148-Q147))^2)*(O91-0.5)*LN(O91/(1-O91)))),NA())))))</f>
        <v>40</v>
      </c>
      <c r="Q91" s="49">
        <f ca="1">IF(Q148&lt;&gt;"",NA(),IF(Q146="u",((1/2)*(LN((1-P146)/P146))^-1*(O148-P147)/(O91*(1-O91))+((1-2*P146)*(LN((1-P146)/P146)))^-1*(1-2*(Q147-P147)/(O148-P147))*(O148-P147)*((O91-0.5)/(O91*(1-O91))+LN(O91/(1-O91))))^(-1),IF(Q146="sl",((1/2)*(LN((1-P146)/P146))^-1*LN((O148-O147)/(P147-O147))/(O91*(1-O91))+((1-2*P146)*(LN((1-P146)/P146)))^-1*LN(((O148-O147)*(P147-O147))/(Q147-O147)^2)*((O91-0.5)/(O91*(1-O91))+LN(O91/(1-O91))))^(-1)*EXP(-(LN(Q147-O147)+(1/2)*(LN((1-P146)/P146))^-1*LN((O148-O147)/(P147-O147))*LN(O91/(1-O91))+((1-2*P146)*(LN((1-P146)/P146)))^-1*LN(((O148-O147)*(P147-O147))/(Q147-O147)^2)*(O91-0.5)*LN(O91/(1-O91)))),IF(Q146="su",(-(1/2)*(LN((1-P146)/P146))^-1*LN((P148-O148)/(P148-P147))/(O91*(1-O91))-((1-2*P146)*(LN((1-P146)/P146)))^-1*LN(((P148-O148)*(P148-P147))/(P148-Q147)^2)*((O91-0.5)/(O91*(1-O91))+LN(O91/(1-O91))))^(-1)*EXP((-LN(P148-Q147)-(1/2)*(LN((1-P146)/P146))^-1*LN((P148-O148)/(P148-P147))*LN(O91/(1-O91))-((1-2*P146)*(LN((1-P146)/P146)))^-1*LN(((P148-O148)*(P148-P147))/(P148-Q147)^2)*(O91-0.5)*LN(O91/(1-O91)))),IF(Q146="b",((1/2)*(LN((1-P146)/P146))^-1*LN(((O148-O147)/(P148-O148))/((P147-O147)/(P148-P147)))/(O91*(1-O91))+((1-2*P146)*(LN((1-P146)/P146)))^-1*LN((((O148-O147)/(P148-O148))*((P147-O147)/(P148-P147)))/((Q147-O147)/(P148-Q147))^2)*((O91-0.5)/(O91*(1-O91))+LN(O91/(1-O91))))^(-1)*(1+EXP(LN((Q147-O147)/(P148-Q147))+(1/2)*(LN((1-P146)/P146))^-1*LN(((O148-O147)/(P148-O148))/((P147-O147)/(P148-P147)))*LN(O91/(1-O91))+((1-2*P146)*(LN((1-P146)/P146)))^-1*LN((((O148-O147)/(P148-O148))*((P147-O147)/(P148-P147)))/((Q147-O147)/(P148-Q147))^2)*(O91-0.5)*LN(O91/(1-O91))))^2/((P148-O147)*EXP(LN((Q147-O147)/(P148-Q147))+(1/2)*(LN((1-P146)/P146))^-1*LN(((O148-O147)/(P148-O148))/((P147-O147)/(P148-P147)))*LN(O91/(1-O91))+((1-2*P146)*(LN((1-P146)/P146)))^-1*LN((((O148-O147)/(P148-O148))*((P147-O147)/(P148-P147)))/((Q147-O147)/(P148-Q147))^2)*(O91-0.5)*LN(O91/(1-O91)))),NA())))))</f>
        <v>3.6539643315619888E-2</v>
      </c>
    </row>
    <row r="92" spans="15:17" x14ac:dyDescent="0.25">
      <c r="O92" s="47">
        <f ca="1">IF(Q148&lt;&gt;"",NA(),(ROW()-ROW(O41))/100)</f>
        <v>0.51</v>
      </c>
      <c r="P92" s="48">
        <f ca="1">IF(Q148&lt;&gt;"",NA(),IF(Q146="u",Q147+(1/2)*(LN((1-P146)/P146))^-1*(O148-P147)*LN(O92/(1-O92))+((1-2*P146)*(LN((1-P146)/P146)))^-1*(1-2*(Q147-P147)/(O148-P147))*(O148-P147)*(O92-0.5)*LN(O92/(1-O92)),IF(Q146="sl",O147+EXP(LN(Q147-O147)+(1/2)*(LN((1-P146)/P146))^-1*LN((O148-O147)/(P147-O147))*LN(O92/(1-O92))+((1-2*P146)*(LN((1-P146)/P146)))^-1*LN(((O148-O147)*(P147-O147))/(Q147-O147)^2)*(O92-0.5)*LN(O92/(1-O92))),IF(Q146="su",P148-EXP(-(-LN(P148-Q147)-(1/2)*(LN((1-P146)/P146))^-1*LN((P148-O148)/(P148-P147))*LN(O92/(1-O92))-((1-2*P146)*(LN((1-P146)/P146)))^-1*LN(((P148-O148)*(P148-P147))/(P148-Q147)^2)*(O92-0.5)*LN(O92/(1-O92)))),IF(Q146="b",(O147+P148*EXP(LN((Q147-O147)/(P148-Q147))+(1/2)*(LN((1-P146)/P146))^-1*LN(((O148-O147)/(P148-O148))/((P147-O147)/(P148-P147)))*LN(O92/(1-O92))+((1-2*P146)*(LN((1-P146)/P146)))^-1*LN((((O148-O147)/(P148-O148))*((P147-O147)/(P148-P147)))/((Q147-O147)/(P148-Q147))^2)*(O92-0.5)*LN(O92/(1-O92))))/(1+EXP(LN((Q147-O147)/(P148-Q147))+(1/2)*(LN((1-P146)/P146))^-1*LN(((O148-O147)/(P148-O148))/((P147-O147)/(P148-P147)))*LN(O92/(1-O92))+((1-2*P146)*(LN((1-P146)/P146)))^-1*LN((((O148-O147)/(P148-O148))*((P147-O147)/(P148-P147)))/((Q147-O147)/(P148-Q147))^2)*(O92-0.5)*LN(O92/(1-O92)))),NA())))))</f>
        <v>40.27604202771883</v>
      </c>
      <c r="Q92" s="49">
        <f ca="1">IF(Q148&lt;&gt;"",NA(),IF(Q146="u",((1/2)*(LN((1-P146)/P146))^-1*(O148-P147)/(O92*(1-O92))+((1-2*P146)*(LN((1-P146)/P146)))^-1*(1-2*(Q147-P147)/(O148-P147))*(O148-P147)*((O92-0.5)/(O92*(1-O92))+LN(O92/(1-O92))))^(-1),IF(Q146="sl",((1/2)*(LN((1-P146)/P146))^-1*LN((O148-O147)/(P147-O147))/(O92*(1-O92))+((1-2*P146)*(LN((1-P146)/P146)))^-1*LN(((O148-O147)*(P147-O147))/(Q147-O147)^2)*((O92-0.5)/(O92*(1-O92))+LN(O92/(1-O92))))^(-1)*EXP(-(LN(Q147-O147)+(1/2)*(LN((1-P146)/P146))^-1*LN((O148-O147)/(P147-O147))*LN(O92/(1-O92))+((1-2*P146)*(LN((1-P146)/P146)))^-1*LN(((O148-O147)*(P147-O147))/(Q147-O147)^2)*(O92-0.5)*LN(O92/(1-O92)))),IF(Q146="su",(-(1/2)*(LN((1-P146)/P146))^-1*LN((P148-O148)/(P148-P147))/(O92*(1-O92))-((1-2*P146)*(LN((1-P146)/P146)))^-1*LN(((P148-O148)*(P148-P147))/(P148-Q147)^2)*((O92-0.5)/(O92*(1-O92))+LN(O92/(1-O92))))^(-1)*EXP((-LN(P148-Q147)-(1/2)*(LN((1-P146)/P146))^-1*LN((P148-O148)/(P148-P147))*LN(O92/(1-O92))-((1-2*P146)*(LN((1-P146)/P146)))^-1*LN(((P148-O148)*(P148-P147))/(P148-Q147)^2)*(O92-0.5)*LN(O92/(1-O92)))),IF(Q146="b",((1/2)*(LN((1-P146)/P146))^-1*LN(((O148-O147)/(P148-O148))/((P147-O147)/(P148-P147)))/(O92*(1-O92))+((1-2*P146)*(LN((1-P146)/P146)))^-1*LN((((O148-O147)/(P148-O148))*((P147-O147)/(P148-P147)))/((Q147-O147)/(P148-Q147))^2)*((O92-0.5)/(O92*(1-O92))+LN(O92/(1-O92))))^(-1)*(1+EXP(LN((Q147-O147)/(P148-Q147))+(1/2)*(LN((1-P146)/P146))^-1*LN(((O148-O147)/(P148-O148))/((P147-O147)/(P148-P147)))*LN(O92/(1-O92))+((1-2*P146)*(LN((1-P146)/P146)))^-1*LN((((O148-O147)/(P148-O148))*((P147-O147)/(P148-P147)))/((Q147-O147)/(P148-Q147))^2)*(O92-0.5)*LN(O92/(1-O92))))^2/((P148-O147)*EXP(LN((Q147-O147)/(P148-Q147))+(1/2)*(LN((1-P146)/P146))^-1*LN(((O148-O147)/(P148-O148))/((P147-O147)/(P148-P147)))*LN(O92/(1-O92))+((1-2*P146)*(LN((1-P146)/P146)))^-1*LN((((O148-O147)/(P148-O148))*((P147-O147)/(P148-P147)))/((Q147-O147)/(P148-Q147))^2)*(O92-0.5)*LN(O92/(1-O92)))),NA())))))</f>
        <v>3.5913372867966413E-2</v>
      </c>
    </row>
    <row r="93" spans="15:17" x14ac:dyDescent="0.25">
      <c r="O93" s="47">
        <f ca="1">IF(Q148&lt;&gt;"",NA(),(ROW()-ROW(O41))/100)</f>
        <v>0.52</v>
      </c>
      <c r="P93" s="48">
        <f ca="1">IF(Q148&lt;&gt;"",NA(),IF(Q146="u",Q147+(1/2)*(LN((1-P146)/P146))^-1*(O148-P147)*LN(O93/(1-O93))+((1-2*P146)*(LN((1-P146)/P146)))^-1*(1-2*(Q147-P147)/(O148-P147))*(O148-P147)*(O93-0.5)*LN(O93/(1-O93)),IF(Q146="sl",O147+EXP(LN(Q147-O147)+(1/2)*(LN((1-P146)/P146))^-1*LN((O148-O147)/(P147-O147))*LN(O93/(1-O93))+((1-2*P146)*(LN((1-P146)/P146)))^-1*LN(((O148-O147)*(P147-O147))/(Q147-O147)^2)*(O93-0.5)*LN(O93/(1-O93))),IF(Q146="su",P148-EXP(-(-LN(P148-Q147)-(1/2)*(LN((1-P146)/P146))^-1*LN((P148-O148)/(P148-P147))*LN(O93/(1-O93))-((1-2*P146)*(LN((1-P146)/P146)))^-1*LN(((P148-O148)*(P148-P147))/(P148-Q147)^2)*(O93-0.5)*LN(O93/(1-O93)))),IF(Q146="b",(O147+P148*EXP(LN((Q147-O147)/(P148-Q147))+(1/2)*(LN((1-P146)/P146))^-1*LN(((O148-O147)/(P148-O148))/((P147-O147)/(P148-P147)))*LN(O93/(1-O93))+((1-2*P146)*(LN((1-P146)/P146)))^-1*LN((((O148-O147)/(P148-O148))*((P147-O147)/(P148-P147)))/((Q147-O147)/(P148-Q147))^2)*(O93-0.5)*LN(O93/(1-O93))))/(1+EXP(LN((Q147-O147)/(P148-Q147))+(1/2)*(LN((1-P146)/P146))^-1*LN(((O148-O147)/(P148-O148))/((P147-O147)/(P148-P147)))*LN(O93/(1-O93))+((1-2*P146)*(LN((1-P146)/P146)))^-1*LN((((O148-O147)/(P148-O148))*((P147-O147)/(P148-P147)))/((Q147-O147)/(P148-Q147))^2)*(O93-0.5)*LN(O93/(1-O93)))),NA())))))</f>
        <v>40.556975200678892</v>
      </c>
      <c r="Q93" s="49">
        <f ca="1">IF(Q148&lt;&gt;"",NA(),IF(Q146="u",((1/2)*(LN((1-P146)/P146))^-1*(O148-P147)/(O93*(1-O93))+((1-2*P146)*(LN((1-P146)/P146)))^-1*(1-2*(Q147-P147)/(O148-P147))*(O148-P147)*((O93-0.5)/(O93*(1-O93))+LN(O93/(1-O93))))^(-1),IF(Q146="sl",((1/2)*(LN((1-P146)/P146))^-1*LN((O148-O147)/(P147-O147))/(O93*(1-O93))+((1-2*P146)*(LN((1-P146)/P146)))^-1*LN(((O148-O147)*(P147-O147))/(Q147-O147)^2)*((O93-0.5)/(O93*(1-O93))+LN(O93/(1-O93))))^(-1)*EXP(-(LN(Q147-O147)+(1/2)*(LN((1-P146)/P146))^-1*LN((O148-O147)/(P147-O147))*LN(O93/(1-O93))+((1-2*P146)*(LN((1-P146)/P146)))^-1*LN(((O148-O147)*(P147-O147))/(Q147-O147)^2)*(O93-0.5)*LN(O93/(1-O93)))),IF(Q146="su",(-(1/2)*(LN((1-P146)/P146))^-1*LN((P148-O148)/(P148-P147))/(O93*(1-O93))-((1-2*P146)*(LN((1-P146)/P146)))^-1*LN(((P148-O148)*(P148-P147))/(P148-Q147)^2)*((O93-0.5)/(O93*(1-O93))+LN(O93/(1-O93))))^(-1)*EXP((-LN(P148-Q147)-(1/2)*(LN((1-P146)/P146))^-1*LN((P148-O148)/(P148-P147))*LN(O93/(1-O93))-((1-2*P146)*(LN((1-P146)/P146)))^-1*LN(((P148-O148)*(P148-P147))/(P148-Q147)^2)*(O93-0.5)*LN(O93/(1-O93)))),IF(Q146="b",((1/2)*(LN((1-P146)/P146))^-1*LN(((O148-O147)/(P148-O148))/((P147-O147)/(P148-P147)))/(O93*(1-O93))+((1-2*P146)*(LN((1-P146)/P146)))^-1*LN((((O148-O147)/(P148-O148))*((P147-O147)/(P148-P147)))/((Q147-O147)/(P148-Q147))^2)*((O93-0.5)/(O93*(1-O93))+LN(O93/(1-O93))))^(-1)*(1+EXP(LN((Q147-O147)/(P148-Q147))+(1/2)*(LN((1-P146)/P146))^-1*LN(((O148-O147)/(P148-O148))/((P147-O147)/(P148-P147)))*LN(O93/(1-O93))+((1-2*P146)*(LN((1-P146)/P146)))^-1*LN((((O148-O147)/(P148-O148))*((P147-O147)/(P148-P147)))/((Q147-O147)/(P148-Q147))^2)*(O93-0.5)*LN(O93/(1-O93))))^2/((P148-O147)*EXP(LN((Q147-O147)/(P148-Q147))+(1/2)*(LN((1-P146)/P146))^-1*LN(((O148-O147)/(P148-O148))/((P147-O147)/(P148-P147)))*LN(O93/(1-O93))+((1-2*P146)*(LN((1-P146)/P146)))^-1*LN((((O148-O147)/(P148-O148))*((P147-O147)/(P148-P147)))/((Q147-O147)/(P148-Q147))^2)*(O93-0.5)*LN(O93/(1-O93)))),NA())))))</f>
        <v>3.5278465495557576E-2</v>
      </c>
    </row>
    <row r="94" spans="15:17" x14ac:dyDescent="0.25">
      <c r="O94" s="47">
        <f ca="1">IF(Q148&lt;&gt;"",NA(),(ROW()-ROW(O41))/100)</f>
        <v>0.53</v>
      </c>
      <c r="P94" s="48">
        <f ca="1">IF(Q148&lt;&gt;"",NA(),IF(Q146="u",Q147+(1/2)*(LN((1-P146)/P146))^-1*(O148-P147)*LN(O94/(1-O94))+((1-2*P146)*(LN((1-P146)/P146)))^-1*(1-2*(Q147-P147)/(O148-P147))*(O148-P147)*(O94-0.5)*LN(O94/(1-O94)),IF(Q146="sl",O147+EXP(LN(Q147-O147)+(1/2)*(LN((1-P146)/P146))^-1*LN((O148-O147)/(P147-O147))*LN(O94/(1-O94))+((1-2*P146)*(LN((1-P146)/P146)))^-1*LN(((O148-O147)*(P147-O147))/(Q147-O147)^2)*(O94-0.5)*LN(O94/(1-O94))),IF(Q146="su",P148-EXP(-(-LN(P148-Q147)-(1/2)*(LN((1-P146)/P146))^-1*LN((P148-O148)/(P148-P147))*LN(O94/(1-O94))-((1-2*P146)*(LN((1-P146)/P146)))^-1*LN(((P148-O148)*(P148-P147))/(P148-Q147)^2)*(O94-0.5)*LN(O94/(1-O94)))),IF(Q146="b",(O147+P148*EXP(LN((Q147-O147)/(P148-Q147))+(1/2)*(LN((1-P146)/P146))^-1*LN(((O148-O147)/(P148-O148))/((P147-O147)/(P148-P147)))*LN(O94/(1-O94))+((1-2*P146)*(LN((1-P146)/P146)))^-1*LN((((O148-O147)/(P148-O148))*((P147-O147)/(P148-P147)))/((Q147-O147)/(P148-Q147))^2)*(O94-0.5)*LN(O94/(1-O94))))/(1+EXP(LN((Q147-O147)/(P148-Q147))+(1/2)*(LN((1-P146)/P146))^-1*LN(((O148-O147)/(P148-O148))/((P147-O147)/(P148-P147)))*LN(O94/(1-O94))+((1-2*P146)*(LN((1-P146)/P146)))^-1*LN((((O148-O147)/(P148-O148))*((P147-O147)/(P148-P147)))/((Q147-O147)/(P148-Q147))^2)*(O94-0.5)*LN(O94/(1-O94)))),NA())))))</f>
        <v>40.843042654472036</v>
      </c>
      <c r="Q94" s="49">
        <f ca="1">IF(Q148&lt;&gt;"",NA(),IF(Q146="u",((1/2)*(LN((1-P146)/P146))^-1*(O148-P147)/(O94*(1-O94))+((1-2*P146)*(LN((1-P146)/P146)))^-1*(1-2*(Q147-P147)/(O148-P147))*(O148-P147)*((O94-0.5)/(O94*(1-O94))+LN(O94/(1-O94))))^(-1),IF(Q146="sl",((1/2)*(LN((1-P146)/P146))^-1*LN((O148-O147)/(P147-O147))/(O94*(1-O94))+((1-2*P146)*(LN((1-P146)/P146)))^-1*LN(((O148-O147)*(P147-O147))/(Q147-O147)^2)*((O94-0.5)/(O94*(1-O94))+LN(O94/(1-O94))))^(-1)*EXP(-(LN(Q147-O147)+(1/2)*(LN((1-P146)/P146))^-1*LN((O148-O147)/(P147-O147))*LN(O94/(1-O94))+((1-2*P146)*(LN((1-P146)/P146)))^-1*LN(((O148-O147)*(P147-O147))/(Q147-O147)^2)*(O94-0.5)*LN(O94/(1-O94)))),IF(Q146="su",(-(1/2)*(LN((1-P146)/P146))^-1*LN((P148-O148)/(P148-P147))/(O94*(1-O94))-((1-2*P146)*(LN((1-P146)/P146)))^-1*LN(((P148-O148)*(P148-P147))/(P148-Q147)^2)*((O94-0.5)/(O94*(1-O94))+LN(O94/(1-O94))))^(-1)*EXP((-LN(P148-Q147)-(1/2)*(LN((1-P146)/P146))^-1*LN((P148-O148)/(P148-P147))*LN(O94/(1-O94))-((1-2*P146)*(LN((1-P146)/P146)))^-1*LN(((P148-O148)*(P148-P147))/(P148-Q147)^2)*(O94-0.5)*LN(O94/(1-O94)))),IF(Q146="b",((1/2)*(LN((1-P146)/P146))^-1*LN(((O148-O147)/(P148-O148))/((P147-O147)/(P148-P147)))/(O94*(1-O94))+((1-2*P146)*(LN((1-P146)/P146)))^-1*LN((((O148-O147)/(P148-O148))*((P147-O147)/(P148-P147)))/((Q147-O147)/(P148-Q147))^2)*((O94-0.5)/(O94*(1-O94))+LN(O94/(1-O94))))^(-1)*(1+EXP(LN((Q147-O147)/(P148-Q147))+(1/2)*(LN((1-P146)/P146))^-1*LN(((O148-O147)/(P148-O148))/((P147-O147)/(P148-P147)))*LN(O94/(1-O94))+((1-2*P146)*(LN((1-P146)/P146)))^-1*LN((((O148-O147)/(P148-O148))*((P147-O147)/(P148-P147)))/((Q147-O147)/(P148-Q147))^2)*(O94-0.5)*LN(O94/(1-O94))))^2/((P148-O147)*EXP(LN((Q147-O147)/(P148-Q147))+(1/2)*(LN((1-P146)/P146))^-1*LN(((O148-O147)/(P148-O148))/((P147-O147)/(P148-P147)))*LN(O94/(1-O94))+((1-2*P146)*(LN((1-P146)/P146)))^-1*LN((((O148-O147)/(P148-O148))*((P147-O147)/(P148-P147)))/((Q147-O147)/(P148-Q147))^2)*(O94-0.5)*LN(O94/(1-O94)))),NA())))))</f>
        <v>3.4635879778236026E-2</v>
      </c>
    </row>
    <row r="95" spans="15:17" x14ac:dyDescent="0.25">
      <c r="O95" s="47">
        <f ca="1">IF(Q148&lt;&gt;"",NA(),(ROW()-ROW(O41))/100)</f>
        <v>0.54</v>
      </c>
      <c r="P95" s="48">
        <f ca="1">IF(Q148&lt;&gt;"",NA(),IF(Q146="u",Q147+(1/2)*(LN((1-P146)/P146))^-1*(O148-P147)*LN(O95/(1-O95))+((1-2*P146)*(LN((1-P146)/P146)))^-1*(1-2*(Q147-P147)/(O148-P147))*(O148-P147)*(O95-0.5)*LN(O95/(1-O95)),IF(Q146="sl",O147+EXP(LN(Q147-O147)+(1/2)*(LN((1-P146)/P146))^-1*LN((O148-O147)/(P147-O147))*LN(O95/(1-O95))+((1-2*P146)*(LN((1-P146)/P146)))^-1*LN(((O148-O147)*(P147-O147))/(Q147-O147)^2)*(O95-0.5)*LN(O95/(1-O95))),IF(Q146="su",P148-EXP(-(-LN(P148-Q147)-(1/2)*(LN((1-P146)/P146))^-1*LN((P148-O148)/(P148-P147))*LN(O95/(1-O95))-((1-2*P146)*(LN((1-P146)/P146)))^-1*LN(((P148-O148)*(P148-P147))/(P148-Q147)^2)*(O95-0.5)*LN(O95/(1-O95)))),IF(Q146="b",(O147+P148*EXP(LN((Q147-O147)/(P148-Q147))+(1/2)*(LN((1-P146)/P146))^-1*LN(((O148-O147)/(P148-O148))/((P147-O147)/(P148-P147)))*LN(O95/(1-O95))+((1-2*P146)*(LN((1-P146)/P146)))^-1*LN((((O148-O147)/(P148-O148))*((P147-O147)/(P148-P147)))/((Q147-O147)/(P148-Q147))^2)*(O95-0.5)*LN(O95/(1-O95))))/(1+EXP(LN((Q147-O147)/(P148-Q147))+(1/2)*(LN((1-P146)/P146))^-1*LN(((O148-O147)/(P148-O148))/((P147-O147)/(P148-P147)))*LN(O95/(1-O95))+((1-2*P146)*(LN((1-P146)/P146)))^-1*LN((((O148-O147)/(P148-O148))*((P147-O147)/(P148-P147)))/((Q147-O147)/(P148-Q147))^2)*(O95-0.5)*LN(O95/(1-O95)))),NA())))))</f>
        <v>41.134496970358221</v>
      </c>
      <c r="Q95" s="49">
        <f ca="1">IF(Q148&lt;&gt;"",NA(),IF(Q146="u",((1/2)*(LN((1-P146)/P146))^-1*(O148-P147)/(O95*(1-O95))+((1-2*P146)*(LN((1-P146)/P146)))^-1*(1-2*(Q147-P147)/(O148-P147))*(O148-P147)*((O95-0.5)/(O95*(1-O95))+LN(O95/(1-O95))))^(-1),IF(Q146="sl",((1/2)*(LN((1-P146)/P146))^-1*LN((O148-O147)/(P147-O147))/(O95*(1-O95))+((1-2*P146)*(LN((1-P146)/P146)))^-1*LN(((O148-O147)*(P147-O147))/(Q147-O147)^2)*((O95-0.5)/(O95*(1-O95))+LN(O95/(1-O95))))^(-1)*EXP(-(LN(Q147-O147)+(1/2)*(LN((1-P146)/P146))^-1*LN((O148-O147)/(P147-O147))*LN(O95/(1-O95))+((1-2*P146)*(LN((1-P146)/P146)))^-1*LN(((O148-O147)*(P147-O147))/(Q147-O147)^2)*(O95-0.5)*LN(O95/(1-O95)))),IF(Q146="su",(-(1/2)*(LN((1-P146)/P146))^-1*LN((P148-O148)/(P148-P147))/(O95*(1-O95))-((1-2*P146)*(LN((1-P146)/P146)))^-1*LN(((P148-O148)*(P148-P147))/(P148-Q147)^2)*((O95-0.5)/(O95*(1-O95))+LN(O95/(1-O95))))^(-1)*EXP((-LN(P148-Q147)-(1/2)*(LN((1-P146)/P146))^-1*LN((P148-O148)/(P148-P147))*LN(O95/(1-O95))-((1-2*P146)*(LN((1-P146)/P146)))^-1*LN(((P148-O148)*(P148-P147))/(P148-Q147)^2)*(O95-0.5)*LN(O95/(1-O95)))),IF(Q146="b",((1/2)*(LN((1-P146)/P146))^-1*LN(((O148-O147)/(P148-O148))/((P147-O147)/(P148-P147)))/(O95*(1-O95))+((1-2*P146)*(LN((1-P146)/P146)))^-1*LN((((O148-O147)/(P148-O148))*((P147-O147)/(P148-P147)))/((Q147-O147)/(P148-Q147))^2)*((O95-0.5)/(O95*(1-O95))+LN(O95/(1-O95))))^(-1)*(1+EXP(LN((Q147-O147)/(P148-Q147))+(1/2)*(LN((1-P146)/P146))^-1*LN(((O148-O147)/(P148-O148))/((P147-O147)/(P148-P147)))*LN(O95/(1-O95))+((1-2*P146)*(LN((1-P146)/P146)))^-1*LN((((O148-O147)/(P148-O148))*((P147-O147)/(P148-P147)))/((Q147-O147)/(P148-Q147))^2)*(O95-0.5)*LN(O95/(1-O95))))^2/((P148-O147)*EXP(LN((Q147-O147)/(P148-Q147))+(1/2)*(LN((1-P146)/P146))^-1*LN(((O148-O147)/(P148-O148))/((P147-O147)/(P148-P147)))*LN(O95/(1-O95))+((1-2*P146)*(LN((1-P146)/P146)))^-1*LN((((O148-O147)/(P148-O148))*((P147-O147)/(P148-P147)))/((Q147-O147)/(P148-Q147))^2)*(O95-0.5)*LN(O95/(1-O95)))),NA())))))</f>
        <v>3.3986493492741673E-2</v>
      </c>
    </row>
    <row r="96" spans="15:17" x14ac:dyDescent="0.25">
      <c r="O96" s="47">
        <f ca="1">IF(Q148&lt;&gt;"",NA(),(ROW()-ROW(O41))/100)</f>
        <v>0.55000000000000004</v>
      </c>
      <c r="P96" s="48">
        <f ca="1">IF(Q148&lt;&gt;"",NA(),IF(Q146="u",Q147+(1/2)*(LN((1-P146)/P146))^-1*(O148-P147)*LN(O96/(1-O96))+((1-2*P146)*(LN((1-P146)/P146)))^-1*(1-2*(Q147-P147)/(O148-P147))*(O148-P147)*(O96-0.5)*LN(O96/(1-O96)),IF(Q146="sl",O147+EXP(LN(Q147-O147)+(1/2)*(LN((1-P146)/P146))^-1*LN((O148-O147)/(P147-O147))*LN(O96/(1-O96))+((1-2*P146)*(LN((1-P146)/P146)))^-1*LN(((O148-O147)*(P147-O147))/(Q147-O147)^2)*(O96-0.5)*LN(O96/(1-O96))),IF(Q146="su",P148-EXP(-(-LN(P148-Q147)-(1/2)*(LN((1-P146)/P146))^-1*LN((P148-O148)/(P148-P147))*LN(O96/(1-O96))-((1-2*P146)*(LN((1-P146)/P146)))^-1*LN(((P148-O148)*(P148-P147))/(P148-Q147)^2)*(O96-0.5)*LN(O96/(1-O96)))),IF(Q146="b",(O147+P148*EXP(LN((Q147-O147)/(P148-Q147))+(1/2)*(LN((1-P146)/P146))^-1*LN(((O148-O147)/(P148-O148))/((P147-O147)/(P148-P147)))*LN(O96/(1-O96))+((1-2*P146)*(LN((1-P146)/P146)))^-1*LN((((O148-O147)/(P148-O148))*((P147-O147)/(P148-P147)))/((Q147-O147)/(P148-Q147))^2)*(O96-0.5)*LN(O96/(1-O96))))/(1+EXP(LN((Q147-O147)/(P148-Q147))+(1/2)*(LN((1-P146)/P146))^-1*LN(((O148-O147)/(P148-O148))/((P147-O147)/(P148-P147)))*LN(O96/(1-O96))+((1-2*P146)*(LN((1-P146)/P146)))^-1*LN((((O148-O147)/(P148-O148))*((P147-O147)/(P148-P147)))/((Q147-O147)/(P148-Q147))^2)*(O96-0.5)*LN(O96/(1-O96)))),NA())))))</f>
        <v>41.431601337367546</v>
      </c>
      <c r="Q96" s="49">
        <f ca="1">IF(Q148&lt;&gt;"",NA(),IF(Q146="u",((1/2)*(LN((1-P146)/P146))^-1*(O148-P147)/(O96*(1-O96))+((1-2*P146)*(LN((1-P146)/P146)))^-1*(1-2*(Q147-P147)/(O148-P147))*(O148-P147)*((O96-0.5)/(O96*(1-O96))+LN(O96/(1-O96))))^(-1),IF(Q146="sl",((1/2)*(LN((1-P146)/P146))^-1*LN((O148-O147)/(P147-O147))/(O96*(1-O96))+((1-2*P146)*(LN((1-P146)/P146)))^-1*LN(((O148-O147)*(P147-O147))/(Q147-O147)^2)*((O96-0.5)/(O96*(1-O96))+LN(O96/(1-O96))))^(-1)*EXP(-(LN(Q147-O147)+(1/2)*(LN((1-P146)/P146))^-1*LN((O148-O147)/(P147-O147))*LN(O96/(1-O96))+((1-2*P146)*(LN((1-P146)/P146)))^-1*LN(((O148-O147)*(P147-O147))/(Q147-O147)^2)*(O96-0.5)*LN(O96/(1-O96)))),IF(Q146="su",(-(1/2)*(LN((1-P146)/P146))^-1*LN((P148-O148)/(P148-P147))/(O96*(1-O96))-((1-2*P146)*(LN((1-P146)/P146)))^-1*LN(((P148-O148)*(P148-P147))/(P148-Q147)^2)*((O96-0.5)/(O96*(1-O96))+LN(O96/(1-O96))))^(-1)*EXP((-LN(P148-Q147)-(1/2)*(LN((1-P146)/P146))^-1*LN((P148-O148)/(P148-P147))*LN(O96/(1-O96))-((1-2*P146)*(LN((1-P146)/P146)))^-1*LN(((P148-O148)*(P148-P147))/(P148-Q147)^2)*(O96-0.5)*LN(O96/(1-O96)))),IF(Q146="b",((1/2)*(LN((1-P146)/P146))^-1*LN(((O148-O147)/(P148-O148))/((P147-O147)/(P148-P147)))/(O96*(1-O96))+((1-2*P146)*(LN((1-P146)/P146)))^-1*LN((((O148-O147)/(P148-O148))*((P147-O147)/(P148-P147)))/((Q147-O147)/(P148-Q147))^2)*((O96-0.5)/(O96*(1-O96))+LN(O96/(1-O96))))^(-1)*(1+EXP(LN((Q147-O147)/(P148-Q147))+(1/2)*(LN((1-P146)/P146))^-1*LN(((O148-O147)/(P148-O148))/((P147-O147)/(P148-P147)))*LN(O96/(1-O96))+((1-2*P146)*(LN((1-P146)/P146)))^-1*LN((((O148-O147)/(P148-O148))*((P147-O147)/(P148-P147)))/((Q147-O147)/(P148-Q147))^2)*(O96-0.5)*LN(O96/(1-O96))))^2/((P148-O147)*EXP(LN((Q147-O147)/(P148-Q147))+(1/2)*(LN((1-P146)/P146))^-1*LN(((O148-O147)/(P148-O148))/((P147-O147)/(P148-P147)))*LN(O96/(1-O96))+((1-2*P146)*(LN((1-P146)/P146)))^-1*LN((((O148-O147)/(P148-O148))*((P147-O147)/(P148-P147)))/((Q147-O147)/(P148-Q147))^2)*(O96-0.5)*LN(O96/(1-O96)))),NA())))))</f>
        <v>3.3331108967242999E-2</v>
      </c>
    </row>
    <row r="97" spans="15:17" x14ac:dyDescent="0.25">
      <c r="O97" s="47">
        <f ca="1">IF(Q148&lt;&gt;"",NA(),(ROW()-ROW(O41))/100)</f>
        <v>0.56000000000000005</v>
      </c>
      <c r="P97" s="48">
        <f ca="1">IF(Q148&lt;&gt;"",NA(),IF(Q146="u",Q147+(1/2)*(LN((1-P146)/P146))^-1*(O148-P147)*LN(O97/(1-O97))+((1-2*P146)*(LN((1-P146)/P146)))^-1*(1-2*(Q147-P147)/(O148-P147))*(O148-P147)*(O97-0.5)*LN(O97/(1-O97)),IF(Q146="sl",O147+EXP(LN(Q147-O147)+(1/2)*(LN((1-P146)/P146))^-1*LN((O148-O147)/(P147-O147))*LN(O97/(1-O97))+((1-2*P146)*(LN((1-P146)/P146)))^-1*LN(((O148-O147)*(P147-O147))/(Q147-O147)^2)*(O97-0.5)*LN(O97/(1-O97))),IF(Q146="su",P148-EXP(-(-LN(P148-Q147)-(1/2)*(LN((1-P146)/P146))^-1*LN((P148-O148)/(P148-P147))*LN(O97/(1-O97))-((1-2*P146)*(LN((1-P146)/P146)))^-1*LN(((P148-O148)*(P148-P147))/(P148-Q147)^2)*(O97-0.5)*LN(O97/(1-O97)))),IF(Q146="b",(O147+P148*EXP(LN((Q147-O147)/(P148-Q147))+(1/2)*(LN((1-P146)/P146))^-1*LN(((O148-O147)/(P148-O148))/((P147-O147)/(P148-P147)))*LN(O97/(1-O97))+((1-2*P146)*(LN((1-P146)/P146)))^-1*LN((((O148-O147)/(P148-O148))*((P147-O147)/(P148-P147)))/((Q147-O147)/(P148-Q147))^2)*(O97-0.5)*LN(O97/(1-O97))))/(1+EXP(LN((Q147-O147)/(P148-Q147))+(1/2)*(LN((1-P146)/P146))^-1*LN(((O148-O147)/(P148-O148))/((P147-O147)/(P148-P147)))*LN(O97/(1-O97))+((1-2*P146)*(LN((1-P146)/P146)))^-1*LN((((O148-O147)/(P148-O148))*((P147-O147)/(P148-P147)))/((Q147-O147)/(P148-Q147))^2)*(O97-0.5)*LN(O97/(1-O97)))),NA())))))</f>
        <v>41.734630800683597</v>
      </c>
      <c r="Q97" s="49">
        <f ca="1">IF(Q148&lt;&gt;"",NA(),IF(Q146="u",((1/2)*(LN((1-P146)/P146))^-1*(O148-P147)/(O97*(1-O97))+((1-2*P146)*(LN((1-P146)/P146)))^-1*(1-2*(Q147-P147)/(O148-P147))*(O148-P147)*((O97-0.5)/(O97*(1-O97))+LN(O97/(1-O97))))^(-1),IF(Q146="sl",((1/2)*(LN((1-P146)/P146))^-1*LN((O148-O147)/(P147-O147))/(O97*(1-O97))+((1-2*P146)*(LN((1-P146)/P146)))^-1*LN(((O148-O147)*(P147-O147))/(Q147-O147)^2)*((O97-0.5)/(O97*(1-O97))+LN(O97/(1-O97))))^(-1)*EXP(-(LN(Q147-O147)+(1/2)*(LN((1-P146)/P146))^-1*LN((O148-O147)/(P147-O147))*LN(O97/(1-O97))+((1-2*P146)*(LN((1-P146)/P146)))^-1*LN(((O148-O147)*(P147-O147))/(Q147-O147)^2)*(O97-0.5)*LN(O97/(1-O97)))),IF(Q146="su",(-(1/2)*(LN((1-P146)/P146))^-1*LN((P148-O148)/(P148-P147))/(O97*(1-O97))-((1-2*P146)*(LN((1-P146)/P146)))^-1*LN(((P148-O148)*(P148-P147))/(P148-Q147)^2)*((O97-0.5)/(O97*(1-O97))+LN(O97/(1-O97))))^(-1)*EXP((-LN(P148-Q147)-(1/2)*(LN((1-P146)/P146))^-1*LN((P148-O148)/(P148-P147))*LN(O97/(1-O97))-((1-2*P146)*(LN((1-P146)/P146)))^-1*LN(((P148-O148)*(P148-P147))/(P148-Q147)^2)*(O97-0.5)*LN(O97/(1-O97)))),IF(Q146="b",((1/2)*(LN((1-P146)/P146))^-1*LN(((O148-O147)/(P148-O148))/((P147-O147)/(P148-P147)))/(O97*(1-O97))+((1-2*P146)*(LN((1-P146)/P146)))^-1*LN((((O148-O147)/(P148-O148))*((P147-O147)/(P148-P147)))/((Q147-O147)/(P148-Q147))^2)*((O97-0.5)/(O97*(1-O97))+LN(O97/(1-O97))))^(-1)*(1+EXP(LN((Q147-O147)/(P148-Q147))+(1/2)*(LN((1-P146)/P146))^-1*LN(((O148-O147)/(P148-O148))/((P147-O147)/(P148-P147)))*LN(O97/(1-O97))+((1-2*P146)*(LN((1-P146)/P146)))^-1*LN((((O148-O147)/(P148-O148))*((P147-O147)/(P148-P147)))/((Q147-O147)/(P148-Q147))^2)*(O97-0.5)*LN(O97/(1-O97))))^2/((P148-O147)*EXP(LN((Q147-O147)/(P148-Q147))+(1/2)*(LN((1-P146)/P146))^-1*LN(((O148-O147)/(P148-O148))/((P147-O147)/(P148-P147)))*LN(O97/(1-O97))+((1-2*P146)*(LN((1-P146)/P146)))^-1*LN((((O148-O147)/(P148-O148))*((P147-O147)/(P148-P147)))/((Q147-O147)/(P148-Q147))^2)*(O97-0.5)*LN(O97/(1-O97)))),NA())))))</f>
        <v>3.2670458071795375E-2</v>
      </c>
    </row>
    <row r="98" spans="15:17" x14ac:dyDescent="0.25">
      <c r="O98" s="47">
        <f ca="1">IF(Q148&lt;&gt;"",NA(),(ROW()-ROW(O41))/100)</f>
        <v>0.56999999999999995</v>
      </c>
      <c r="P98" s="48">
        <f ca="1">IF(Q148&lt;&gt;"",NA(),IF(Q146="u",Q147+(1/2)*(LN((1-P146)/P146))^-1*(O148-P147)*LN(O98/(1-O98))+((1-2*P146)*(LN((1-P146)/P146)))^-1*(1-2*(Q147-P147)/(O148-P147))*(O148-P147)*(O98-0.5)*LN(O98/(1-O98)),IF(Q146="sl",O147+EXP(LN(Q147-O147)+(1/2)*(LN((1-P146)/P146))^-1*LN((O148-O147)/(P147-O147))*LN(O98/(1-O98))+((1-2*P146)*(LN((1-P146)/P146)))^-1*LN(((O148-O147)*(P147-O147))/(Q147-O147)^2)*(O98-0.5)*LN(O98/(1-O98))),IF(Q146="su",P148-EXP(-(-LN(P148-Q147)-(1/2)*(LN((1-P146)/P146))^-1*LN((P148-O148)/(P148-P147))*LN(O98/(1-O98))-((1-2*P146)*(LN((1-P146)/P146)))^-1*LN(((P148-O148)*(P148-P147))/(P148-Q147)^2)*(O98-0.5)*LN(O98/(1-O98)))),IF(Q146="b",(O147+P148*EXP(LN((Q147-O147)/(P148-Q147))+(1/2)*(LN((1-P146)/P146))^-1*LN(((O148-O147)/(P148-O148))/((P147-O147)/(P148-P147)))*LN(O98/(1-O98))+((1-2*P146)*(LN((1-P146)/P146)))^-1*LN((((O148-O147)/(P148-O148))*((P147-O147)/(P148-P147)))/((Q147-O147)/(P148-Q147))^2)*(O98-0.5)*LN(O98/(1-O98))))/(1+EXP(LN((Q147-O147)/(P148-Q147))+(1/2)*(LN((1-P146)/P146))^-1*LN(((O148-O147)/(P148-O148))/((P147-O147)/(P148-P147)))*LN(O98/(1-O98))+((1-2*P146)*(LN((1-P146)/P146)))^-1*LN((((O148-O147)/(P148-O148))*((P147-O147)/(P148-P147)))/((Q147-O147)/(P148-Q147))^2)*(O98-0.5)*LN(O98/(1-O98)))),NA())))))</f>
        <v>42.043873611878013</v>
      </c>
      <c r="Q98" s="49">
        <f ca="1">IF(Q148&lt;&gt;"",NA(),IF(Q146="u",((1/2)*(LN((1-P146)/P146))^-1*(O148-P147)/(O98*(1-O98))+((1-2*P146)*(LN((1-P146)/P146)))^-1*(1-2*(Q147-P147)/(O148-P147))*(O148-P147)*((O98-0.5)/(O98*(1-O98))+LN(O98/(1-O98))))^(-1),IF(Q146="sl",((1/2)*(LN((1-P146)/P146))^-1*LN((O148-O147)/(P147-O147))/(O98*(1-O98))+((1-2*P146)*(LN((1-P146)/P146)))^-1*LN(((O148-O147)*(P147-O147))/(Q147-O147)^2)*((O98-0.5)/(O98*(1-O98))+LN(O98/(1-O98))))^(-1)*EXP(-(LN(Q147-O147)+(1/2)*(LN((1-P146)/P146))^-1*LN((O148-O147)/(P147-O147))*LN(O98/(1-O98))+((1-2*P146)*(LN((1-P146)/P146)))^-1*LN(((O148-O147)*(P147-O147))/(Q147-O147)^2)*(O98-0.5)*LN(O98/(1-O98)))),IF(Q146="su",(-(1/2)*(LN((1-P146)/P146))^-1*LN((P148-O148)/(P148-P147))/(O98*(1-O98))-((1-2*P146)*(LN((1-P146)/P146)))^-1*LN(((P148-O148)*(P148-P147))/(P148-Q147)^2)*((O98-0.5)/(O98*(1-O98))+LN(O98/(1-O98))))^(-1)*EXP((-LN(P148-Q147)-(1/2)*(LN((1-P146)/P146))^-1*LN((P148-O148)/(P148-P147))*LN(O98/(1-O98))-((1-2*P146)*(LN((1-P146)/P146)))^-1*LN(((P148-O148)*(P148-P147))/(P148-Q147)^2)*(O98-0.5)*LN(O98/(1-O98)))),IF(Q146="b",((1/2)*(LN((1-P146)/P146))^-1*LN(((O148-O147)/(P148-O148))/((P147-O147)/(P148-P147)))/(O98*(1-O98))+((1-2*P146)*(LN((1-P146)/P146)))^-1*LN((((O148-O147)/(P148-O148))*((P147-O147)/(P148-P147)))/((Q147-O147)/(P148-Q147))^2)*((O98-0.5)/(O98*(1-O98))+LN(O98/(1-O98))))^(-1)*(1+EXP(LN((Q147-O147)/(P148-Q147))+(1/2)*(LN((1-P146)/P146))^-1*LN(((O148-O147)/(P148-O148))/((P147-O147)/(P148-P147)))*LN(O98/(1-O98))+((1-2*P146)*(LN((1-P146)/P146)))^-1*LN((((O148-O147)/(P148-O148))*((P147-O147)/(P148-P147)))/((Q147-O147)/(P148-Q147))^2)*(O98-0.5)*LN(O98/(1-O98))))^2/((P148-O147)*EXP(LN((Q147-O147)/(P148-Q147))+(1/2)*(LN((1-P146)/P146))^-1*LN(((O148-O147)/(P148-O148))/((P147-O147)/(P148-P147)))*LN(O98/(1-O98))+((1-2*P146)*(LN((1-P146)/P146)))^-1*LN((((O148-O147)/(P148-O148))*((P147-O147)/(P148-P147)))/((Q147-O147)/(P148-Q147))^2)*(O98-0.5)*LN(O98/(1-O98)))),NA())))))</f>
        <v>3.2005206855769866E-2</v>
      </c>
    </row>
    <row r="99" spans="15:17" x14ac:dyDescent="0.25">
      <c r="O99" s="47">
        <f ca="1">IF(Q148&lt;&gt;"",NA(),(ROW()-ROW(O41))/100)</f>
        <v>0.57999999999999996</v>
      </c>
      <c r="P99" s="48">
        <f ca="1">IF(Q148&lt;&gt;"",NA(),IF(Q146="u",Q147+(1/2)*(LN((1-P146)/P146))^-1*(O148-P147)*LN(O99/(1-O99))+((1-2*P146)*(LN((1-P146)/P146)))^-1*(1-2*(Q147-P147)/(O148-P147))*(O148-P147)*(O99-0.5)*LN(O99/(1-O99)),IF(Q146="sl",O147+EXP(LN(Q147-O147)+(1/2)*(LN((1-P146)/P146))^-1*LN((O148-O147)/(P147-O147))*LN(O99/(1-O99))+((1-2*P146)*(LN((1-P146)/P146)))^-1*LN(((O148-O147)*(P147-O147))/(Q147-O147)^2)*(O99-0.5)*LN(O99/(1-O99))),IF(Q146="su",P148-EXP(-(-LN(P148-Q147)-(1/2)*(LN((1-P146)/P146))^-1*LN((P148-O148)/(P148-P147))*LN(O99/(1-O99))-((1-2*P146)*(LN((1-P146)/P146)))^-1*LN(((P148-O148)*(P148-P147))/(P148-Q147)^2)*(O99-0.5)*LN(O99/(1-O99)))),IF(Q146="b",(O147+P148*EXP(LN((Q147-O147)/(P148-Q147))+(1/2)*(LN((1-P146)/P146))^-1*LN(((O148-O147)/(P148-O148))/((P147-O147)/(P148-P147)))*LN(O99/(1-O99))+((1-2*P146)*(LN((1-P146)/P146)))^-1*LN((((O148-O147)/(P148-O148))*((P147-O147)/(P148-P147)))/((Q147-O147)/(P148-Q147))^2)*(O99-0.5)*LN(O99/(1-O99))))/(1+EXP(LN((Q147-O147)/(P148-Q147))+(1/2)*(LN((1-P146)/P146))^-1*LN(((O148-O147)/(P148-O148))/((P147-O147)/(P148-P147)))*LN(O99/(1-O99))+((1-2*P146)*(LN((1-P146)/P146)))^-1*LN((((O148-O147)/(P148-O148))*((P147-O147)/(P148-P147)))/((Q147-O147)/(P148-Q147))^2)*(O99-0.5)*LN(O99/(1-O99)))),NA())))))</f>
        <v>42.359632698511483</v>
      </c>
      <c r="Q99" s="49">
        <f ca="1">IF(Q148&lt;&gt;"",NA(),IF(Q146="u",((1/2)*(LN((1-P146)/P146))^-1*(O148-P147)/(O99*(1-O99))+((1-2*P146)*(LN((1-P146)/P146)))^-1*(1-2*(Q147-P147)/(O148-P147))*(O148-P147)*((O99-0.5)/(O99*(1-O99))+LN(O99/(1-O99))))^(-1),IF(Q146="sl",((1/2)*(LN((1-P146)/P146))^-1*LN((O148-O147)/(P147-O147))/(O99*(1-O99))+((1-2*P146)*(LN((1-P146)/P146)))^-1*LN(((O148-O147)*(P147-O147))/(Q147-O147)^2)*((O99-0.5)/(O99*(1-O99))+LN(O99/(1-O99))))^(-1)*EXP(-(LN(Q147-O147)+(1/2)*(LN((1-P146)/P146))^-1*LN((O148-O147)/(P147-O147))*LN(O99/(1-O99))+((1-2*P146)*(LN((1-P146)/P146)))^-1*LN(((O148-O147)*(P147-O147))/(Q147-O147)^2)*(O99-0.5)*LN(O99/(1-O99)))),IF(Q146="su",(-(1/2)*(LN((1-P146)/P146))^-1*LN((P148-O148)/(P148-P147))/(O99*(1-O99))-((1-2*P146)*(LN((1-P146)/P146)))^-1*LN(((P148-O148)*(P148-P147))/(P148-Q147)^2)*((O99-0.5)/(O99*(1-O99))+LN(O99/(1-O99))))^(-1)*EXP((-LN(P148-Q147)-(1/2)*(LN((1-P146)/P146))^-1*LN((P148-O148)/(P148-P147))*LN(O99/(1-O99))-((1-2*P146)*(LN((1-P146)/P146)))^-1*LN(((P148-O148)*(P148-P147))/(P148-Q147)^2)*(O99-0.5)*LN(O99/(1-O99)))),IF(Q146="b",((1/2)*(LN((1-P146)/P146))^-1*LN(((O148-O147)/(P148-O148))/((P147-O147)/(P148-P147)))/(O99*(1-O99))+((1-2*P146)*(LN((1-P146)/P146)))^-1*LN((((O148-O147)/(P148-O148))*((P147-O147)/(P148-P147)))/((Q147-O147)/(P148-Q147))^2)*((O99-0.5)/(O99*(1-O99))+LN(O99/(1-O99))))^(-1)*(1+EXP(LN((Q147-O147)/(P148-Q147))+(1/2)*(LN((1-P146)/P146))^-1*LN(((O148-O147)/(P148-O148))/((P147-O147)/(P148-P147)))*LN(O99/(1-O99))+((1-2*P146)*(LN((1-P146)/P146)))^-1*LN((((O148-O147)/(P148-O148))*((P147-O147)/(P148-P147)))/((Q147-O147)/(P148-Q147))^2)*(O99-0.5)*LN(O99/(1-O99))))^2/((P148-O147)*EXP(LN((Q147-O147)/(P148-Q147))+(1/2)*(LN((1-P146)/P146))^-1*LN(((O148-O147)/(P148-O148))/((P147-O147)/(P148-P147)))*LN(O99/(1-O99))+((1-2*P146)*(LN((1-P146)/P146)))^-1*LN((((O148-O147)/(P148-O148))*((P147-O147)/(P148-P147)))/((Q147-O147)/(P148-Q147))^2)*(O99-0.5)*LN(O99/(1-O99)))),NA())))))</f>
        <v>3.133595984424753E-2</v>
      </c>
    </row>
    <row r="100" spans="15:17" x14ac:dyDescent="0.25">
      <c r="O100" s="47">
        <f ca="1">IF(Q148&lt;&gt;"",NA(),(ROW()-ROW(O41))/100)</f>
        <v>0.59</v>
      </c>
      <c r="P100" s="48">
        <f ca="1">IF(Q148&lt;&gt;"",NA(),IF(Q146="u",Q147+(1/2)*(LN((1-P146)/P146))^-1*(O148-P147)*LN(O100/(1-O100))+((1-2*P146)*(LN((1-P146)/P146)))^-1*(1-2*(Q147-P147)/(O148-P147))*(O148-P147)*(O100-0.5)*LN(O100/(1-O100)),IF(Q146="sl",O147+EXP(LN(Q147-O147)+(1/2)*(LN((1-P146)/P146))^-1*LN((O148-O147)/(P147-O147))*LN(O100/(1-O100))+((1-2*P146)*(LN((1-P146)/P146)))^-1*LN(((O148-O147)*(P147-O147))/(Q147-O147)^2)*(O100-0.5)*LN(O100/(1-O100))),IF(Q146="su",P148-EXP(-(-LN(P148-Q147)-(1/2)*(LN((1-P146)/P146))^-1*LN((P148-O148)/(P148-P147))*LN(O100/(1-O100))-((1-2*P146)*(LN((1-P146)/P146)))^-1*LN(((P148-O148)*(P148-P147))/(P148-Q147)^2)*(O100-0.5)*LN(O100/(1-O100)))),IF(Q146="b",(O147+P148*EXP(LN((Q147-O147)/(P148-Q147))+(1/2)*(LN((1-P146)/P146))^-1*LN(((O148-O147)/(P148-O148))/((P147-O147)/(P148-P147)))*LN(O100/(1-O100))+((1-2*P146)*(LN((1-P146)/P146)))^-1*LN((((O148-O147)/(P148-O148))*((P147-O147)/(P148-P147)))/((Q147-O147)/(P148-Q147))^2)*(O100-0.5)*LN(O100/(1-O100))))/(1+EXP(LN((Q147-O147)/(P148-Q147))+(1/2)*(LN((1-P146)/P146))^-1*LN(((O148-O147)/(P148-O148))/((P147-O147)/(P148-P147)))*LN(O100/(1-O100))+((1-2*P146)*(LN((1-P146)/P146)))^-1*LN((((O148-O147)/(P148-O148))*((P147-O147)/(P148-P147)))/((Q147-O147)/(P148-Q147))^2)*(O100-0.5)*LN(O100/(1-O100)))),NA())))))</f>
        <v>42.682227272999782</v>
      </c>
      <c r="Q100" s="49">
        <f ca="1">IF(Q148&lt;&gt;"",NA(),IF(Q146="u",((1/2)*(LN((1-P146)/P146))^-1*(O148-P147)/(O100*(1-O100))+((1-2*P146)*(LN((1-P146)/P146)))^-1*(1-2*(Q147-P147)/(O148-P147))*(O148-P147)*((O100-0.5)/(O100*(1-O100))+LN(O100/(1-O100))))^(-1),IF(Q146="sl",((1/2)*(LN((1-P146)/P146))^-1*LN((O148-O147)/(P147-O147))/(O100*(1-O100))+((1-2*P146)*(LN((1-P146)/P146)))^-1*LN(((O148-O147)*(P147-O147))/(Q147-O147)^2)*((O100-0.5)/(O100*(1-O100))+LN(O100/(1-O100))))^(-1)*EXP(-(LN(Q147-O147)+(1/2)*(LN((1-P146)/P146))^-1*LN((O148-O147)/(P147-O147))*LN(O100/(1-O100))+((1-2*P146)*(LN((1-P146)/P146)))^-1*LN(((O148-O147)*(P147-O147))/(Q147-O147)^2)*(O100-0.5)*LN(O100/(1-O100)))),IF(Q146="su",(-(1/2)*(LN((1-P146)/P146))^-1*LN((P148-O148)/(P148-P147))/(O100*(1-O100))-((1-2*P146)*(LN((1-P146)/P146)))^-1*LN(((P148-O148)*(P148-P147))/(P148-Q147)^2)*((O100-0.5)/(O100*(1-O100))+LN(O100/(1-O100))))^(-1)*EXP((-LN(P148-Q147)-(1/2)*(LN((1-P146)/P146))^-1*LN((P148-O148)/(P148-P147))*LN(O100/(1-O100))-((1-2*P146)*(LN((1-P146)/P146)))^-1*LN(((P148-O148)*(P148-P147))/(P148-Q147)^2)*(O100-0.5)*LN(O100/(1-O100)))),IF(Q146="b",((1/2)*(LN((1-P146)/P146))^-1*LN(((O148-O147)/(P148-O148))/((P147-O147)/(P148-P147)))/(O100*(1-O100))+((1-2*P146)*(LN((1-P146)/P146)))^-1*LN((((O148-O147)/(P148-O148))*((P147-O147)/(P148-P147)))/((Q147-O147)/(P148-Q147))^2)*((O100-0.5)/(O100*(1-O100))+LN(O100/(1-O100))))^(-1)*(1+EXP(LN((Q147-O147)/(P148-Q147))+(1/2)*(LN((1-P146)/P146))^-1*LN(((O148-O147)/(P148-O148))/((P147-O147)/(P148-P147)))*LN(O100/(1-O100))+((1-2*P146)*(LN((1-P146)/P146)))^-1*LN((((O148-O147)/(P148-O148))*((P147-O147)/(P148-P147)))/((Q147-O147)/(P148-Q147))^2)*(O100-0.5)*LN(O100/(1-O100))))^2/((P148-O147)*EXP(LN((Q147-O147)/(P148-Q147))+(1/2)*(LN((1-P146)/P146))^-1*LN(((O148-O147)/(P148-O148))/((P147-O147)/(P148-P147)))*LN(O100/(1-O100))+((1-2*P146)*(LN((1-P146)/P146)))^-1*LN((((O148-O147)/(P148-O148))*((P147-O147)/(P148-P147)))/((Q147-O147)/(P148-Q147))^2)*(O100-0.5)*LN(O100/(1-O100)))),NA())))))</f>
        <v>3.0663264005817439E-2</v>
      </c>
    </row>
    <row r="101" spans="15:17" x14ac:dyDescent="0.25">
      <c r="O101" s="47">
        <f ca="1">IF(Q148&lt;&gt;"",NA(),(ROW()-ROW(O41))/100)</f>
        <v>0.6</v>
      </c>
      <c r="P101" s="48">
        <f ca="1">IF(Q148&lt;&gt;"",NA(),IF(Q146="u",Q147+(1/2)*(LN((1-P146)/P146))^-1*(O148-P147)*LN(O101/(1-O101))+((1-2*P146)*(LN((1-P146)/P146)))^-1*(1-2*(Q147-P147)/(O148-P147))*(O148-P147)*(O101-0.5)*LN(O101/(1-O101)),IF(Q146="sl",O147+EXP(LN(Q147-O147)+(1/2)*(LN((1-P146)/P146))^-1*LN((O148-O147)/(P147-O147))*LN(O101/(1-O101))+((1-2*P146)*(LN((1-P146)/P146)))^-1*LN(((O148-O147)*(P147-O147))/(Q147-O147)^2)*(O101-0.5)*LN(O101/(1-O101))),IF(Q146="su",P148-EXP(-(-LN(P148-Q147)-(1/2)*(LN((1-P146)/P146))^-1*LN((P148-O148)/(P148-P147))*LN(O101/(1-O101))-((1-2*P146)*(LN((1-P146)/P146)))^-1*LN(((P148-O148)*(P148-P147))/(P148-Q147)^2)*(O101-0.5)*LN(O101/(1-O101)))),IF(Q146="b",(O147+P148*EXP(LN((Q147-O147)/(P148-Q147))+(1/2)*(LN((1-P146)/P146))^-1*LN(((O148-O147)/(P148-O148))/((P147-O147)/(P148-P147)))*LN(O101/(1-O101))+((1-2*P146)*(LN((1-P146)/P146)))^-1*LN((((O148-O147)/(P148-O148))*((P147-O147)/(P148-P147)))/((Q147-O147)/(P148-Q147))^2)*(O101-0.5)*LN(O101/(1-O101))))/(1+EXP(LN((Q147-O147)/(P148-Q147))+(1/2)*(LN((1-P146)/P146))^-1*LN(((O148-O147)/(P148-O148))/((P147-O147)/(P148-P147)))*LN(O101/(1-O101))+((1-2*P146)*(LN((1-P146)/P146)))^-1*LN((((O148-O147)/(P148-O148))*((P147-O147)/(P148-P147)))/((Q147-O147)/(P148-Q147))^2)*(O101-0.5)*LN(O101/(1-O101)))),NA())))))</f>
        <v>43.011994603546754</v>
      </c>
      <c r="Q101" s="49">
        <f ca="1">IF(Q148&lt;&gt;"",NA(),IF(Q146="u",((1/2)*(LN((1-P146)/P146))^-1*(O148-P147)/(O101*(1-O101))+((1-2*P146)*(LN((1-P146)/P146)))^-1*(1-2*(Q147-P147)/(O148-P147))*(O148-P147)*((O101-0.5)/(O101*(1-O101))+LN(O101/(1-O101))))^(-1),IF(Q146="sl",((1/2)*(LN((1-P146)/P146))^-1*LN((O148-O147)/(P147-O147))/(O101*(1-O101))+((1-2*P146)*(LN((1-P146)/P146)))^-1*LN(((O148-O147)*(P147-O147))/(Q147-O147)^2)*((O101-0.5)/(O101*(1-O101))+LN(O101/(1-O101))))^(-1)*EXP(-(LN(Q147-O147)+(1/2)*(LN((1-P146)/P146))^-1*LN((O148-O147)/(P147-O147))*LN(O101/(1-O101))+((1-2*P146)*(LN((1-P146)/P146)))^-1*LN(((O148-O147)*(P147-O147))/(Q147-O147)^2)*(O101-0.5)*LN(O101/(1-O101)))),IF(Q146="su",(-(1/2)*(LN((1-P146)/P146))^-1*LN((P148-O148)/(P148-P147))/(O101*(1-O101))-((1-2*P146)*(LN((1-P146)/P146)))^-1*LN(((P148-O148)*(P148-P147))/(P148-Q147)^2)*((O101-0.5)/(O101*(1-O101))+LN(O101/(1-O101))))^(-1)*EXP((-LN(P148-Q147)-(1/2)*(LN((1-P146)/P146))^-1*LN((P148-O148)/(P148-P147))*LN(O101/(1-O101))-((1-2*P146)*(LN((1-P146)/P146)))^-1*LN(((P148-O148)*(P148-P147))/(P148-Q147)^2)*(O101-0.5)*LN(O101/(1-O101)))),IF(Q146="b",((1/2)*(LN((1-P146)/P146))^-1*LN(((O148-O147)/(P148-O148))/((P147-O147)/(P148-P147)))/(O101*(1-O101))+((1-2*P146)*(LN((1-P146)/P146)))^-1*LN((((O148-O147)/(P148-O148))*((P147-O147)/(P148-P147)))/((Q147-O147)/(P148-Q147))^2)*((O101-0.5)/(O101*(1-O101))+LN(O101/(1-O101))))^(-1)*(1+EXP(LN((Q147-O147)/(P148-Q147))+(1/2)*(LN((1-P146)/P146))^-1*LN(((O148-O147)/(P148-O148))/((P147-O147)/(P148-P147)))*LN(O101/(1-O101))+((1-2*P146)*(LN((1-P146)/P146)))^-1*LN((((O148-O147)/(P148-O148))*((P147-O147)/(P148-P147)))/((Q147-O147)/(P148-Q147))^2)*(O101-0.5)*LN(O101/(1-O101))))^2/((P148-O147)*EXP(LN((Q147-O147)/(P148-Q147))+(1/2)*(LN((1-P146)/P146))^-1*LN(((O148-O147)/(P148-O148))/((P147-O147)/(P148-P147)))*LN(O101/(1-O101))+((1-2*P146)*(LN((1-P146)/P146)))^-1*LN((((O148-O147)/(P148-O148))*((P147-O147)/(P148-P147)))/((Q147-O147)/(P148-Q147))^2)*(O101-0.5)*LN(O101/(1-O101)))),NA())))))</f>
        <v>2.9987612404232353E-2</v>
      </c>
    </row>
    <row r="102" spans="15:17" x14ac:dyDescent="0.25">
      <c r="O102" s="47">
        <f ca="1">IF(Q148&lt;&gt;"",NA(),(ROW()-ROW(O41))/100)</f>
        <v>0.61</v>
      </c>
      <c r="P102" s="48">
        <f ca="1">IF(Q148&lt;&gt;"",NA(),IF(Q146="u",Q147+(1/2)*(LN((1-P146)/P146))^-1*(O148-P147)*LN(O102/(1-O102))+((1-2*P146)*(LN((1-P146)/P146)))^-1*(1-2*(Q147-P147)/(O148-P147))*(O148-P147)*(O102-0.5)*LN(O102/(1-O102)),IF(Q146="sl",O147+EXP(LN(Q147-O147)+(1/2)*(LN((1-P146)/P146))^-1*LN((O148-O147)/(P147-O147))*LN(O102/(1-O102))+((1-2*P146)*(LN((1-P146)/P146)))^-1*LN(((O148-O147)*(P147-O147))/(Q147-O147)^2)*(O102-0.5)*LN(O102/(1-O102))),IF(Q146="su",P148-EXP(-(-LN(P148-Q147)-(1/2)*(LN((1-P146)/P146))^-1*LN((P148-O148)/(P148-P147))*LN(O102/(1-O102))-((1-2*P146)*(LN((1-P146)/P146)))^-1*LN(((P148-O148)*(P148-P147))/(P148-Q147)^2)*(O102-0.5)*LN(O102/(1-O102)))),IF(Q146="b",(O147+P148*EXP(LN((Q147-O147)/(P148-Q147))+(1/2)*(LN((1-P146)/P146))^-1*LN(((O148-O147)/(P148-O148))/((P147-O147)/(P148-P147)))*LN(O102/(1-O102))+((1-2*P146)*(LN((1-P146)/P146)))^-1*LN((((O148-O147)/(P148-O148))*((P147-O147)/(P148-P147)))/((Q147-O147)/(P148-Q147))^2)*(O102-0.5)*LN(O102/(1-O102))))/(1+EXP(LN((Q147-O147)/(P148-Q147))+(1/2)*(LN((1-P146)/P146))^-1*LN(((O148-O147)/(P148-O148))/((P147-O147)/(P148-P147)))*LN(O102/(1-O102))+((1-2*P146)*(LN((1-P146)/P146)))^-1*LN((((O148-O147)/(P148-O148))*((P147-O147)/(P148-P147)))/((Q147-O147)/(P148-Q147))^2)*(O102-0.5)*LN(O102/(1-O102)))),NA())))))</f>
        <v>43.349291973474656</v>
      </c>
      <c r="Q102" s="49">
        <f ca="1">IF(Q148&lt;&gt;"",NA(),IF(Q146="u",((1/2)*(LN((1-P146)/P146))^-1*(O148-P147)/(O102*(1-O102))+((1-2*P146)*(LN((1-P146)/P146)))^-1*(1-2*(Q147-P147)/(O148-P147))*(O148-P147)*((O102-0.5)/(O102*(1-O102))+LN(O102/(1-O102))))^(-1),IF(Q146="sl",((1/2)*(LN((1-P146)/P146))^-1*LN((O148-O147)/(P147-O147))/(O102*(1-O102))+((1-2*P146)*(LN((1-P146)/P146)))^-1*LN(((O148-O147)*(P147-O147))/(Q147-O147)^2)*((O102-0.5)/(O102*(1-O102))+LN(O102/(1-O102))))^(-1)*EXP(-(LN(Q147-O147)+(1/2)*(LN((1-P146)/P146))^-1*LN((O148-O147)/(P147-O147))*LN(O102/(1-O102))+((1-2*P146)*(LN((1-P146)/P146)))^-1*LN(((O148-O147)*(P147-O147))/(Q147-O147)^2)*(O102-0.5)*LN(O102/(1-O102)))),IF(Q146="su",(-(1/2)*(LN((1-P146)/P146))^-1*LN((P148-O148)/(P148-P147))/(O102*(1-O102))-((1-2*P146)*(LN((1-P146)/P146)))^-1*LN(((P148-O148)*(P148-P147))/(P148-Q147)^2)*((O102-0.5)/(O102*(1-O102))+LN(O102/(1-O102))))^(-1)*EXP((-LN(P148-Q147)-(1/2)*(LN((1-P146)/P146))^-1*LN((P148-O148)/(P148-P147))*LN(O102/(1-O102))-((1-2*P146)*(LN((1-P146)/P146)))^-1*LN(((P148-O148)*(P148-P147))/(P148-Q147)^2)*(O102-0.5)*LN(O102/(1-O102)))),IF(Q146="b",((1/2)*(LN((1-P146)/P146))^-1*LN(((O148-O147)/(P148-O148))/((P147-O147)/(P148-P147)))/(O102*(1-O102))+((1-2*P146)*(LN((1-P146)/P146)))^-1*LN((((O148-O147)/(P148-O148))*((P147-O147)/(P148-P147)))/((Q147-O147)/(P148-Q147))^2)*((O102-0.5)/(O102*(1-O102))+LN(O102/(1-O102))))^(-1)*(1+EXP(LN((Q147-O147)/(P148-Q147))+(1/2)*(LN((1-P146)/P146))^-1*LN(((O148-O147)/(P148-O148))/((P147-O147)/(P148-P147)))*LN(O102/(1-O102))+((1-2*P146)*(LN((1-P146)/P146)))^-1*LN((((O148-O147)/(P148-O148))*((P147-O147)/(P148-P147)))/((Q147-O147)/(P148-Q147))^2)*(O102-0.5)*LN(O102/(1-O102))))^2/((P148-O147)*EXP(LN((Q147-O147)/(P148-Q147))+(1/2)*(LN((1-P146)/P146))^-1*LN(((O148-O147)/(P148-O148))/((P147-O147)/(P148-P147)))*LN(O102/(1-O102))+((1-2*P146)*(LN((1-P146)/P146)))^-1*LN((((O148-O147)/(P148-O148))*((P147-O147)/(P148-P147)))/((Q147-O147)/(P148-Q147))^2)*(O102-0.5)*LN(O102/(1-O102)))),NA())))))</f>
        <v>2.9309447546028239E-2</v>
      </c>
    </row>
    <row r="103" spans="15:17" x14ac:dyDescent="0.25">
      <c r="O103" s="47">
        <f ca="1">IF(Q148&lt;&gt;"",NA(),(ROW()-ROW(O41))/100)</f>
        <v>0.62</v>
      </c>
      <c r="P103" s="48">
        <f ca="1">IF(Q148&lt;&gt;"",NA(),IF(Q146="u",Q147+(1/2)*(LN((1-P146)/P146))^-1*(O148-P147)*LN(O103/(1-O103))+((1-2*P146)*(LN((1-P146)/P146)))^-1*(1-2*(Q147-P147)/(O148-P147))*(O148-P147)*(O103-0.5)*LN(O103/(1-O103)),IF(Q146="sl",O147+EXP(LN(Q147-O147)+(1/2)*(LN((1-P146)/P146))^-1*LN((O148-O147)/(P147-O147))*LN(O103/(1-O103))+((1-2*P146)*(LN((1-P146)/P146)))^-1*LN(((O148-O147)*(P147-O147))/(Q147-O147)^2)*(O103-0.5)*LN(O103/(1-O103))),IF(Q146="su",P148-EXP(-(-LN(P148-Q147)-(1/2)*(LN((1-P146)/P146))^-1*LN((P148-O148)/(P148-P147))*LN(O103/(1-O103))-((1-2*P146)*(LN((1-P146)/P146)))^-1*LN(((P148-O148)*(P148-P147))/(P148-Q147)^2)*(O103-0.5)*LN(O103/(1-O103)))),IF(Q146="b",(O147+P148*EXP(LN((Q147-O147)/(P148-Q147))+(1/2)*(LN((1-P146)/P146))^-1*LN(((O148-O147)/(P148-O148))/((P147-O147)/(P148-P147)))*LN(O103/(1-O103))+((1-2*P146)*(LN((1-P146)/P146)))^-1*LN((((O148-O147)/(P148-O148))*((P147-O147)/(P148-P147)))/((Q147-O147)/(P148-Q147))^2)*(O103-0.5)*LN(O103/(1-O103))))/(1+EXP(LN((Q147-O147)/(P148-Q147))+(1/2)*(LN((1-P146)/P146))^-1*LN(((O148-O147)/(P148-O148))/((P147-O147)/(P148-P147)))*LN(O103/(1-O103))+((1-2*P146)*(LN((1-P146)/P146)))^-1*LN((((O148-O147)/(P148-O148))*((P147-O147)/(P148-P147)))/((Q147-O147)/(P148-Q147))^2)*(O103-0.5)*LN(O103/(1-O103)))),NA())))))</f>
        <v>43.694498859570217</v>
      </c>
      <c r="Q103" s="49">
        <f ca="1">IF(Q148&lt;&gt;"",NA(),IF(Q146="u",((1/2)*(LN((1-P146)/P146))^-1*(O148-P147)/(O103*(1-O103))+((1-2*P146)*(LN((1-P146)/P146)))^-1*(1-2*(Q147-P147)/(O148-P147))*(O148-P147)*((O103-0.5)/(O103*(1-O103))+LN(O103/(1-O103))))^(-1),IF(Q146="sl",((1/2)*(LN((1-P146)/P146))^-1*LN((O148-O147)/(P147-O147))/(O103*(1-O103))+((1-2*P146)*(LN((1-P146)/P146)))^-1*LN(((O148-O147)*(P147-O147))/(Q147-O147)^2)*((O103-0.5)/(O103*(1-O103))+LN(O103/(1-O103))))^(-1)*EXP(-(LN(Q147-O147)+(1/2)*(LN((1-P146)/P146))^-1*LN((O148-O147)/(P147-O147))*LN(O103/(1-O103))+((1-2*P146)*(LN((1-P146)/P146)))^-1*LN(((O148-O147)*(P147-O147))/(Q147-O147)^2)*(O103-0.5)*LN(O103/(1-O103)))),IF(Q146="su",(-(1/2)*(LN((1-P146)/P146))^-1*LN((P148-O148)/(P148-P147))/(O103*(1-O103))-((1-2*P146)*(LN((1-P146)/P146)))^-1*LN(((P148-O148)*(P148-P147))/(P148-Q147)^2)*((O103-0.5)/(O103*(1-O103))+LN(O103/(1-O103))))^(-1)*EXP((-LN(P148-Q147)-(1/2)*(LN((1-P146)/P146))^-1*LN((P148-O148)/(P148-P147))*LN(O103/(1-O103))-((1-2*P146)*(LN((1-P146)/P146)))^-1*LN(((P148-O148)*(P148-P147))/(P148-Q147)^2)*(O103-0.5)*LN(O103/(1-O103)))),IF(Q146="b",((1/2)*(LN((1-P146)/P146))^-1*LN(((O148-O147)/(P148-O148))/((P147-O147)/(P148-P147)))/(O103*(1-O103))+((1-2*P146)*(LN((1-P146)/P146)))^-1*LN((((O148-O147)/(P148-O148))*((P147-O147)/(P148-P147)))/((Q147-O147)/(P148-Q147))^2)*((O103-0.5)/(O103*(1-O103))+LN(O103/(1-O103))))^(-1)*(1+EXP(LN((Q147-O147)/(P148-Q147))+(1/2)*(LN((1-P146)/P146))^-1*LN(((O148-O147)/(P148-O148))/((P147-O147)/(P148-P147)))*LN(O103/(1-O103))+((1-2*P146)*(LN((1-P146)/P146)))^-1*LN((((O148-O147)/(P148-O148))*((P147-O147)/(P148-P147)))/((Q147-O147)/(P148-Q147))^2)*(O103-0.5)*LN(O103/(1-O103))))^2/((P148-O147)*EXP(LN((Q147-O147)/(P148-Q147))+(1/2)*(LN((1-P146)/P146))^-1*LN(((O148-O147)/(P148-O148))/((P147-O147)/(P148-P147)))*LN(O103/(1-O103))+((1-2*P146)*(LN((1-P146)/P146)))^-1*LN((((O148-O147)/(P148-O148))*((P147-O147)/(P148-P147)))/((Q147-O147)/(P148-Q147))^2)*(O103-0.5)*LN(O103/(1-O103)))),NA())))))</f>
        <v>2.8629164435548672E-2</v>
      </c>
    </row>
    <row r="104" spans="15:17" x14ac:dyDescent="0.25">
      <c r="O104" s="47">
        <f ca="1">IF(Q148&lt;&gt;"",NA(),(ROW()-ROW(O41))/100)</f>
        <v>0.63</v>
      </c>
      <c r="P104" s="48">
        <f ca="1">IF(Q148&lt;&gt;"",NA(),IF(Q146="u",Q147+(1/2)*(LN((1-P146)/P146))^-1*(O148-P147)*LN(O104/(1-O104))+((1-2*P146)*(LN((1-P146)/P146)))^-1*(1-2*(Q147-P147)/(O148-P147))*(O148-P147)*(O104-0.5)*LN(O104/(1-O104)),IF(Q146="sl",O147+EXP(LN(Q147-O147)+(1/2)*(LN((1-P146)/P146))^-1*LN((O148-O147)/(P147-O147))*LN(O104/(1-O104))+((1-2*P146)*(LN((1-P146)/P146)))^-1*LN(((O148-O147)*(P147-O147))/(Q147-O147)^2)*(O104-0.5)*LN(O104/(1-O104))),IF(Q146="su",P148-EXP(-(-LN(P148-Q147)-(1/2)*(LN((1-P146)/P146))^-1*LN((P148-O148)/(P148-P147))*LN(O104/(1-O104))-((1-2*P146)*(LN((1-P146)/P146)))^-1*LN(((P148-O148)*(P148-P147))/(P148-Q147)^2)*(O104-0.5)*LN(O104/(1-O104)))),IF(Q146="b",(O147+P148*EXP(LN((Q147-O147)/(P148-Q147))+(1/2)*(LN((1-P146)/P146))^-1*LN(((O148-O147)/(P148-O148))/((P147-O147)/(P148-P147)))*LN(O104/(1-O104))+((1-2*P146)*(LN((1-P146)/P146)))^-1*LN((((O148-O147)/(P148-O148))*((P147-O147)/(P148-P147)))/((Q147-O147)/(P148-Q147))^2)*(O104-0.5)*LN(O104/(1-O104))))/(1+EXP(LN((Q147-O147)/(P148-Q147))+(1/2)*(LN((1-P146)/P146))^-1*LN(((O148-O147)/(P148-O148))/((P147-O147)/(P148-P147)))*LN(O104/(1-O104))+((1-2*P146)*(LN((1-P146)/P146)))^-1*LN((((O148-O147)/(P148-O148))*((P147-O147)/(P148-P147)))/((Q147-O147)/(P148-Q147))^2)*(O104-0.5)*LN(O104/(1-O104)))),NA())))))</f>
        <v>44.048019365280453</v>
      </c>
      <c r="Q104" s="49">
        <f ca="1">IF(Q148&lt;&gt;"",NA(),IF(Q146="u",((1/2)*(LN((1-P146)/P146))^-1*(O148-P147)/(O104*(1-O104))+((1-2*P146)*(LN((1-P146)/P146)))^-1*(1-2*(Q147-P147)/(O148-P147))*(O148-P147)*((O104-0.5)/(O104*(1-O104))+LN(O104/(1-O104))))^(-1),IF(Q146="sl",((1/2)*(LN((1-P146)/P146))^-1*LN((O148-O147)/(P147-O147))/(O104*(1-O104))+((1-2*P146)*(LN((1-P146)/P146)))^-1*LN(((O148-O147)*(P147-O147))/(Q147-O147)^2)*((O104-0.5)/(O104*(1-O104))+LN(O104/(1-O104))))^(-1)*EXP(-(LN(Q147-O147)+(1/2)*(LN((1-P146)/P146))^-1*LN((O148-O147)/(P147-O147))*LN(O104/(1-O104))+((1-2*P146)*(LN((1-P146)/P146)))^-1*LN(((O148-O147)*(P147-O147))/(Q147-O147)^2)*(O104-0.5)*LN(O104/(1-O104)))),IF(Q146="su",(-(1/2)*(LN((1-P146)/P146))^-1*LN((P148-O148)/(P148-P147))/(O104*(1-O104))-((1-2*P146)*(LN((1-P146)/P146)))^-1*LN(((P148-O148)*(P148-P147))/(P148-Q147)^2)*((O104-0.5)/(O104*(1-O104))+LN(O104/(1-O104))))^(-1)*EXP((-LN(P148-Q147)-(1/2)*(LN((1-P146)/P146))^-1*LN((P148-O148)/(P148-P147))*LN(O104/(1-O104))-((1-2*P146)*(LN((1-P146)/P146)))^-1*LN(((P148-O148)*(P148-P147))/(P148-Q147)^2)*(O104-0.5)*LN(O104/(1-O104)))),IF(Q146="b",((1/2)*(LN((1-P146)/P146))^-1*LN(((O148-O147)/(P148-O148))/((P147-O147)/(P148-P147)))/(O104*(1-O104))+((1-2*P146)*(LN((1-P146)/P146)))^-1*LN((((O148-O147)/(P148-O148))*((P147-O147)/(P148-P147)))/((Q147-O147)/(P148-Q147))^2)*((O104-0.5)/(O104*(1-O104))+LN(O104/(1-O104))))^(-1)*(1+EXP(LN((Q147-O147)/(P148-Q147))+(1/2)*(LN((1-P146)/P146))^-1*LN(((O148-O147)/(P148-O148))/((P147-O147)/(P148-P147)))*LN(O104/(1-O104))+((1-2*P146)*(LN((1-P146)/P146)))^-1*LN((((O148-O147)/(P148-O148))*((P147-O147)/(P148-P147)))/((Q147-O147)/(P148-Q147))^2)*(O104-0.5)*LN(O104/(1-O104))))^2/((P148-O147)*EXP(LN((Q147-O147)/(P148-Q147))+(1/2)*(LN((1-P146)/P146))^-1*LN(((O148-O147)/(P148-O148))/((P147-O147)/(P148-P147)))*LN(O104/(1-O104))+((1-2*P146)*(LN((1-P146)/P146)))^-1*LN((((O148-O147)/(P148-O148))*((P147-O147)/(P148-P147)))/((Q147-O147)/(P148-Q147))^2)*(O104-0.5)*LN(O104/(1-O104)))),NA())))))</f>
        <v>2.7947113347867876E-2</v>
      </c>
    </row>
    <row r="105" spans="15:17" x14ac:dyDescent="0.25">
      <c r="O105" s="47">
        <f ca="1">IF(Q148&lt;&gt;"",NA(),(ROW()-ROW(O41))/100)</f>
        <v>0.64</v>
      </c>
      <c r="P105" s="48">
        <f ca="1">IF(Q148&lt;&gt;"",NA(),IF(Q146="u",Q147+(1/2)*(LN((1-P146)/P146))^-1*(O148-P147)*LN(O105/(1-O105))+((1-2*P146)*(LN((1-P146)/P146)))^-1*(1-2*(Q147-P147)/(O148-P147))*(O148-P147)*(O105-0.5)*LN(O105/(1-O105)),IF(Q146="sl",O147+EXP(LN(Q147-O147)+(1/2)*(LN((1-P146)/P146))^-1*LN((O148-O147)/(P147-O147))*LN(O105/(1-O105))+((1-2*P146)*(LN((1-P146)/P146)))^-1*LN(((O148-O147)*(P147-O147))/(Q147-O147)^2)*(O105-0.5)*LN(O105/(1-O105))),IF(Q146="su",P148-EXP(-(-LN(P148-Q147)-(1/2)*(LN((1-P146)/P146))^-1*LN((P148-O148)/(P148-P147))*LN(O105/(1-O105))-((1-2*P146)*(LN((1-P146)/P146)))^-1*LN(((P148-O148)*(P148-P147))/(P148-Q147)^2)*(O105-0.5)*LN(O105/(1-O105)))),IF(Q146="b",(O147+P148*EXP(LN((Q147-O147)/(P148-Q147))+(1/2)*(LN((1-P146)/P146))^-1*LN(((O148-O147)/(P148-O148))/((P147-O147)/(P148-P147)))*LN(O105/(1-O105))+((1-2*P146)*(LN((1-P146)/P146)))^-1*LN((((O148-O147)/(P148-O148))*((P147-O147)/(P148-P147)))/((Q147-O147)/(P148-Q147))^2)*(O105-0.5)*LN(O105/(1-O105))))/(1+EXP(LN((Q147-O147)/(P148-Q147))+(1/2)*(LN((1-P146)/P146))^-1*LN(((O148-O147)/(P148-O148))/((P147-O147)/(P148-P147)))*LN(O105/(1-O105))+((1-2*P146)*(LN((1-P146)/P146)))^-1*LN((((O148-O147)/(P148-O148))*((P147-O147)/(P148-P147)))/((Q147-O147)/(P148-Q147))^2)*(O105-0.5)*LN(O105/(1-O105)))),NA())))))</f>
        <v>44.410284950953034</v>
      </c>
      <c r="Q105" s="49">
        <f ca="1">IF(Q148&lt;&gt;"",NA(),IF(Q146="u",((1/2)*(LN((1-P146)/P146))^-1*(O148-P147)/(O105*(1-O105))+((1-2*P146)*(LN((1-P146)/P146)))^-1*(1-2*(Q147-P147)/(O148-P147))*(O148-P147)*((O105-0.5)/(O105*(1-O105))+LN(O105/(1-O105))))^(-1),IF(Q146="sl",((1/2)*(LN((1-P146)/P146))^-1*LN((O148-O147)/(P147-O147))/(O105*(1-O105))+((1-2*P146)*(LN((1-P146)/P146)))^-1*LN(((O148-O147)*(P147-O147))/(Q147-O147)^2)*((O105-0.5)/(O105*(1-O105))+LN(O105/(1-O105))))^(-1)*EXP(-(LN(Q147-O147)+(1/2)*(LN((1-P146)/P146))^-1*LN((O148-O147)/(P147-O147))*LN(O105/(1-O105))+((1-2*P146)*(LN((1-P146)/P146)))^-1*LN(((O148-O147)*(P147-O147))/(Q147-O147)^2)*(O105-0.5)*LN(O105/(1-O105)))),IF(Q146="su",(-(1/2)*(LN((1-P146)/P146))^-1*LN((P148-O148)/(P148-P147))/(O105*(1-O105))-((1-2*P146)*(LN((1-P146)/P146)))^-1*LN(((P148-O148)*(P148-P147))/(P148-Q147)^2)*((O105-0.5)/(O105*(1-O105))+LN(O105/(1-O105))))^(-1)*EXP((-LN(P148-Q147)-(1/2)*(LN((1-P146)/P146))^-1*LN((P148-O148)/(P148-P147))*LN(O105/(1-O105))-((1-2*P146)*(LN((1-P146)/P146)))^-1*LN(((P148-O148)*(P148-P147))/(P148-Q147)^2)*(O105-0.5)*LN(O105/(1-O105)))),IF(Q146="b",((1/2)*(LN((1-P146)/P146))^-1*LN(((O148-O147)/(P148-O148))/((P147-O147)/(P148-P147)))/(O105*(1-O105))+((1-2*P146)*(LN((1-P146)/P146)))^-1*LN((((O148-O147)/(P148-O148))*((P147-O147)/(P148-P147)))/((Q147-O147)/(P148-Q147))^2)*((O105-0.5)/(O105*(1-O105))+LN(O105/(1-O105))))^(-1)*(1+EXP(LN((Q147-O147)/(P148-Q147))+(1/2)*(LN((1-P146)/P146))^-1*LN(((O148-O147)/(P148-O148))/((P147-O147)/(P148-P147)))*LN(O105/(1-O105))+((1-2*P146)*(LN((1-P146)/P146)))^-1*LN((((O148-O147)/(P148-O148))*((P147-O147)/(P148-P147)))/((Q147-O147)/(P148-Q147))^2)*(O105-0.5)*LN(O105/(1-O105))))^2/((P148-O147)*EXP(LN((Q147-O147)/(P148-Q147))+(1/2)*(LN((1-P146)/P146))^-1*LN(((O148-O147)/(P148-O148))/((P147-O147)/(P148-P147)))*LN(O105/(1-O105))+((1-2*P146)*(LN((1-P146)/P146)))^-1*LN((((O148-O147)/(P148-O148))*((P147-O147)/(P148-P147)))/((Q147-O147)/(P148-Q147))^2)*(O105-0.5)*LN(O105/(1-O105)))),NA())))))</f>
        <v>2.7263602328894836E-2</v>
      </c>
    </row>
    <row r="106" spans="15:17" x14ac:dyDescent="0.25">
      <c r="O106" s="47">
        <f ca="1">IF(Q148&lt;&gt;"",NA(),(ROW()-ROW(O41))/100)</f>
        <v>0.65</v>
      </c>
      <c r="P106" s="48">
        <f ca="1">IF(Q148&lt;&gt;"",NA(),IF(Q146="u",Q147+(1/2)*(LN((1-P146)/P146))^-1*(O148-P147)*LN(O106/(1-O106))+((1-2*P146)*(LN((1-P146)/P146)))^-1*(1-2*(Q147-P147)/(O148-P147))*(O148-P147)*(O106-0.5)*LN(O106/(1-O106)),IF(Q146="sl",O147+EXP(LN(Q147-O147)+(1/2)*(LN((1-P146)/P146))^-1*LN((O148-O147)/(P147-O147))*LN(O106/(1-O106))+((1-2*P146)*(LN((1-P146)/P146)))^-1*LN(((O148-O147)*(P147-O147))/(Q147-O147)^2)*(O106-0.5)*LN(O106/(1-O106))),IF(Q146="su",P148-EXP(-(-LN(P148-Q147)-(1/2)*(LN((1-P146)/P146))^-1*LN((P148-O148)/(P148-P147))*LN(O106/(1-O106))-((1-2*P146)*(LN((1-P146)/P146)))^-1*LN(((P148-O148)*(P148-P147))/(P148-Q147)^2)*(O106-0.5)*LN(O106/(1-O106)))),IF(Q146="b",(O147+P148*EXP(LN((Q147-O147)/(P148-Q147))+(1/2)*(LN((1-P146)/P146))^-1*LN(((O148-O147)/(P148-O148))/((P147-O147)/(P148-P147)))*LN(O106/(1-O106))+((1-2*P146)*(LN((1-P146)/P146)))^-1*LN((((O148-O147)/(P148-O148))*((P147-O147)/(P148-P147)))/((Q147-O147)/(P148-Q147))^2)*(O106-0.5)*LN(O106/(1-O106))))/(1+EXP(LN((Q147-O147)/(P148-Q147))+(1/2)*(LN((1-P146)/P146))^-1*LN(((O148-O147)/(P148-O148))/((P147-O147)/(P148-P147)))*LN(O106/(1-O106))+((1-2*P146)*(LN((1-P146)/P146)))^-1*LN((((O148-O147)/(P148-O148))*((P147-O147)/(P148-P147)))/((Q147-O147)/(P148-Q147))^2)*(O106-0.5)*LN(O106/(1-O106)))),NA())))))</f>
        <v>44.781757511096359</v>
      </c>
      <c r="Q106" s="49">
        <f ca="1">IF(Q148&lt;&gt;"",NA(),IF(Q146="u",((1/2)*(LN((1-P146)/P146))^-1*(O148-P147)/(O106*(1-O106))+((1-2*P146)*(LN((1-P146)/P146)))^-1*(1-2*(Q147-P147)/(O148-P147))*(O148-P147)*((O106-0.5)/(O106*(1-O106))+LN(O106/(1-O106))))^(-1),IF(Q146="sl",((1/2)*(LN((1-P146)/P146))^-1*LN((O148-O147)/(P147-O147))/(O106*(1-O106))+((1-2*P146)*(LN((1-P146)/P146)))^-1*LN(((O148-O147)*(P147-O147))/(Q147-O147)^2)*((O106-0.5)/(O106*(1-O106))+LN(O106/(1-O106))))^(-1)*EXP(-(LN(Q147-O147)+(1/2)*(LN((1-P146)/P146))^-1*LN((O148-O147)/(P147-O147))*LN(O106/(1-O106))+((1-2*P146)*(LN((1-P146)/P146)))^-1*LN(((O148-O147)*(P147-O147))/(Q147-O147)^2)*(O106-0.5)*LN(O106/(1-O106)))),IF(Q146="su",(-(1/2)*(LN((1-P146)/P146))^-1*LN((P148-O148)/(P148-P147))/(O106*(1-O106))-((1-2*P146)*(LN((1-P146)/P146)))^-1*LN(((P148-O148)*(P148-P147))/(P148-Q147)^2)*((O106-0.5)/(O106*(1-O106))+LN(O106/(1-O106))))^(-1)*EXP((-LN(P148-Q147)-(1/2)*(LN((1-P146)/P146))^-1*LN((P148-O148)/(P148-P147))*LN(O106/(1-O106))-((1-2*P146)*(LN((1-P146)/P146)))^-1*LN(((P148-O148)*(P148-P147))/(P148-Q147)^2)*(O106-0.5)*LN(O106/(1-O106)))),IF(Q146="b",((1/2)*(LN((1-P146)/P146))^-1*LN(((O148-O147)/(P148-O148))/((P147-O147)/(P148-P147)))/(O106*(1-O106))+((1-2*P146)*(LN((1-P146)/P146)))^-1*LN((((O148-O147)/(P148-O148))*((P147-O147)/(P148-P147)))/((Q147-O147)/(P148-Q147))^2)*((O106-0.5)/(O106*(1-O106))+LN(O106/(1-O106))))^(-1)*(1+EXP(LN((Q147-O147)/(P148-Q147))+(1/2)*(LN((1-P146)/P146))^-1*LN(((O148-O147)/(P148-O148))/((P147-O147)/(P148-P147)))*LN(O106/(1-O106))+((1-2*P146)*(LN((1-P146)/P146)))^-1*LN((((O148-O147)/(P148-O148))*((P147-O147)/(P148-P147)))/((Q147-O147)/(P148-Q147))^2)*(O106-0.5)*LN(O106/(1-O106))))^2/((P148-O147)*EXP(LN((Q147-O147)/(P148-Q147))+(1/2)*(LN((1-P146)/P146))^-1*LN(((O148-O147)/(P148-O148))/((P147-O147)/(P148-P147)))*LN(O106/(1-O106))+((1-2*P146)*(LN((1-P146)/P146)))^-1*LN((((O148-O147)/(P148-O148))*((P147-O147)/(P148-P147)))/((Q147-O147)/(P148-Q147))^2)*(O106-0.5)*LN(O106/(1-O106)))),NA())))))</f>
        <v>2.6578899430472959E-2</v>
      </c>
    </row>
    <row r="107" spans="15:17" x14ac:dyDescent="0.25">
      <c r="O107" s="47">
        <f ca="1">IF(Q148&lt;&gt;"",NA(),(ROW()-ROW(O41))/100)</f>
        <v>0.66</v>
      </c>
      <c r="P107" s="48">
        <f ca="1">IF(Q148&lt;&gt;"",NA(),IF(Q146="u",Q147+(1/2)*(LN((1-P146)/P146))^-1*(O148-P147)*LN(O107/(1-O107))+((1-2*P146)*(LN((1-P146)/P146)))^-1*(1-2*(Q147-P147)/(O148-P147))*(O148-P147)*(O107-0.5)*LN(O107/(1-O107)),IF(Q146="sl",O147+EXP(LN(Q147-O147)+(1/2)*(LN((1-P146)/P146))^-1*LN((O148-O147)/(P147-O147))*LN(O107/(1-O107))+((1-2*P146)*(LN((1-P146)/P146)))^-1*LN(((O148-O147)*(P147-O147))/(Q147-O147)^2)*(O107-0.5)*LN(O107/(1-O107))),IF(Q146="su",P148-EXP(-(-LN(P148-Q147)-(1/2)*(LN((1-P146)/P146))^-1*LN((P148-O148)/(P148-P147))*LN(O107/(1-O107))-((1-2*P146)*(LN((1-P146)/P146)))^-1*LN(((P148-O148)*(P148-P147))/(P148-Q147)^2)*(O107-0.5)*LN(O107/(1-O107)))),IF(Q146="b",(O147+P148*EXP(LN((Q147-O147)/(P148-Q147))+(1/2)*(LN((1-P146)/P146))^-1*LN(((O148-O147)/(P148-O148))/((P147-O147)/(P148-P147)))*LN(O107/(1-O107))+((1-2*P146)*(LN((1-P146)/P146)))^-1*LN((((O148-O147)/(P148-O148))*((P147-O147)/(P148-P147)))/((Q147-O147)/(P148-Q147))^2)*(O107-0.5)*LN(O107/(1-O107))))/(1+EXP(LN((Q147-O147)/(P148-Q147))+(1/2)*(LN((1-P146)/P146))^-1*LN(((O148-O147)/(P148-O148))/((P147-O147)/(P148-P147)))*LN(O107/(1-O107))+((1-2*P146)*(LN((1-P146)/P146)))^-1*LN((((O148-O147)/(P148-O148))*((P147-O147)/(P148-P147)))/((Q147-O147)/(P148-Q147))^2)*(O107-0.5)*LN(O107/(1-O107)))),NA())))))</f>
        <v>45.162932858190942</v>
      </c>
      <c r="Q107" s="49">
        <f ca="1">IF(Q148&lt;&gt;"",NA(),IF(Q146="u",((1/2)*(LN((1-P146)/P146))^-1*(O148-P147)/(O107*(1-O107))+((1-2*P146)*(LN((1-P146)/P146)))^-1*(1-2*(Q147-P147)/(O148-P147))*(O148-P147)*((O107-0.5)/(O107*(1-O107))+LN(O107/(1-O107))))^(-1),IF(Q146="sl",((1/2)*(LN((1-P146)/P146))^-1*LN((O148-O147)/(P147-O147))/(O107*(1-O107))+((1-2*P146)*(LN((1-P146)/P146)))^-1*LN(((O148-O147)*(P147-O147))/(Q147-O147)^2)*((O107-0.5)/(O107*(1-O107))+LN(O107/(1-O107))))^(-1)*EXP(-(LN(Q147-O147)+(1/2)*(LN((1-P146)/P146))^-1*LN((O148-O147)/(P147-O147))*LN(O107/(1-O107))+((1-2*P146)*(LN((1-P146)/P146)))^-1*LN(((O148-O147)*(P147-O147))/(Q147-O147)^2)*(O107-0.5)*LN(O107/(1-O107)))),IF(Q146="su",(-(1/2)*(LN((1-P146)/P146))^-1*LN((P148-O148)/(P148-P147))/(O107*(1-O107))-((1-2*P146)*(LN((1-P146)/P146)))^-1*LN(((P148-O148)*(P148-P147))/(P148-Q147)^2)*((O107-0.5)/(O107*(1-O107))+LN(O107/(1-O107))))^(-1)*EXP((-LN(P148-Q147)-(1/2)*(LN((1-P146)/P146))^-1*LN((P148-O148)/(P148-P147))*LN(O107/(1-O107))-((1-2*P146)*(LN((1-P146)/P146)))^-1*LN(((P148-O148)*(P148-P147))/(P148-Q147)^2)*(O107-0.5)*LN(O107/(1-O107)))),IF(Q146="b",((1/2)*(LN((1-P146)/P146))^-1*LN(((O148-O147)/(P148-O148))/((P147-O147)/(P148-P147)))/(O107*(1-O107))+((1-2*P146)*(LN((1-P146)/P146)))^-1*LN((((O148-O147)/(P148-O148))*((P147-O147)/(P148-P147)))/((Q147-O147)/(P148-Q147))^2)*((O107-0.5)/(O107*(1-O107))+LN(O107/(1-O107))))^(-1)*(1+EXP(LN((Q147-O147)/(P148-Q147))+(1/2)*(LN((1-P146)/P146))^-1*LN(((O148-O147)/(P148-O148))/((P147-O147)/(P148-P147)))*LN(O107/(1-O107))+((1-2*P146)*(LN((1-P146)/P146)))^-1*LN((((O148-O147)/(P148-O148))*((P147-O147)/(P148-P147)))/((Q147-O147)/(P148-Q147))^2)*(O107-0.5)*LN(O107/(1-O107))))^2/((P148-O147)*EXP(LN((Q147-O147)/(P148-Q147))+(1/2)*(LN((1-P146)/P146))^-1*LN(((O148-O147)/(P148-O148))/((P147-O147)/(P148-P147)))*LN(O107/(1-O107))+((1-2*P146)*(LN((1-P146)/P146)))^-1*LN((((O148-O147)/(P148-O148))*((P147-O147)/(P148-P147)))/((Q147-O147)/(P148-Q147))^2)*(O107-0.5)*LN(O107/(1-O107)))),NA())))))</f>
        <v>2.5893234686555161E-2</v>
      </c>
    </row>
    <row r="108" spans="15:17" x14ac:dyDescent="0.25">
      <c r="O108" s="47">
        <f ca="1">IF(Q148&lt;&gt;"",NA(),(ROW()-ROW(O41))/100)</f>
        <v>0.67</v>
      </c>
      <c r="P108" s="48">
        <f ca="1">IF(Q148&lt;&gt;"",NA(),IF(Q146="u",Q147+(1/2)*(LN((1-P146)/P146))^-1*(O148-P147)*LN(O108/(1-O108))+((1-2*P146)*(LN((1-P146)/P146)))^-1*(1-2*(Q147-P147)/(O148-P147))*(O148-P147)*(O108-0.5)*LN(O108/(1-O108)),IF(Q146="sl",O147+EXP(LN(Q147-O147)+(1/2)*(LN((1-P146)/P146))^-1*LN((O148-O147)/(P147-O147))*LN(O108/(1-O108))+((1-2*P146)*(LN((1-P146)/P146)))^-1*LN(((O148-O147)*(P147-O147))/(Q147-O147)^2)*(O108-0.5)*LN(O108/(1-O108))),IF(Q146="su",P148-EXP(-(-LN(P148-Q147)-(1/2)*(LN((1-P146)/P146))^-1*LN((P148-O148)/(P148-P147))*LN(O108/(1-O108))-((1-2*P146)*(LN((1-P146)/P146)))^-1*LN(((P148-O148)*(P148-P147))/(P148-Q147)^2)*(O108-0.5)*LN(O108/(1-O108)))),IF(Q146="b",(O147+P148*EXP(LN((Q147-O147)/(P148-Q147))+(1/2)*(LN((1-P146)/P146))^-1*LN(((O148-O147)/(P148-O148))/((P147-O147)/(P148-P147)))*LN(O108/(1-O108))+((1-2*P146)*(LN((1-P146)/P146)))^-1*LN((((O148-O147)/(P148-O148))*((P147-O147)/(P148-P147)))/((Q147-O147)/(P148-Q147))^2)*(O108-0.5)*LN(O108/(1-O108))))/(1+EXP(LN((Q147-O147)/(P148-Q147))+(1/2)*(LN((1-P146)/P146))^-1*LN(((O148-O147)/(P148-O148))/((P147-O147)/(P148-P147)))*LN(O108/(1-O108))+((1-2*P146)*(LN((1-P146)/P146)))^-1*LN((((O148-O147)/(P148-O148))*((P147-O147)/(P148-P147)))/((Q147-O147)/(P148-Q147))^2)*(O108-0.5)*LN(O108/(1-O108)))),NA())))))</f>
        <v>45.554344684373547</v>
      </c>
      <c r="Q108" s="49">
        <f ca="1">IF(Q148&lt;&gt;"",NA(),IF(Q146="u",((1/2)*(LN((1-P146)/P146))^-1*(O148-P147)/(O108*(1-O108))+((1-2*P146)*(LN((1-P146)/P146)))^-1*(1-2*(Q147-P147)/(O148-P147))*(O148-P147)*((O108-0.5)/(O108*(1-O108))+LN(O108/(1-O108))))^(-1),IF(Q146="sl",((1/2)*(LN((1-P146)/P146))^-1*LN((O148-O147)/(P147-O147))/(O108*(1-O108))+((1-2*P146)*(LN((1-P146)/P146)))^-1*LN(((O148-O147)*(P147-O147))/(Q147-O147)^2)*((O108-0.5)/(O108*(1-O108))+LN(O108/(1-O108))))^(-1)*EXP(-(LN(Q147-O147)+(1/2)*(LN((1-P146)/P146))^-1*LN((O148-O147)/(P147-O147))*LN(O108/(1-O108))+((1-2*P146)*(LN((1-P146)/P146)))^-1*LN(((O148-O147)*(P147-O147))/(Q147-O147)^2)*(O108-0.5)*LN(O108/(1-O108)))),IF(Q146="su",(-(1/2)*(LN((1-P146)/P146))^-1*LN((P148-O148)/(P148-P147))/(O108*(1-O108))-((1-2*P146)*(LN((1-P146)/P146)))^-1*LN(((P148-O148)*(P148-P147))/(P148-Q147)^2)*((O108-0.5)/(O108*(1-O108))+LN(O108/(1-O108))))^(-1)*EXP((-LN(P148-Q147)-(1/2)*(LN((1-P146)/P146))^-1*LN((P148-O148)/(P148-P147))*LN(O108/(1-O108))-((1-2*P146)*(LN((1-P146)/P146)))^-1*LN(((P148-O148)*(P148-P147))/(P148-Q147)^2)*(O108-0.5)*LN(O108/(1-O108)))),IF(Q146="b",((1/2)*(LN((1-P146)/P146))^-1*LN(((O148-O147)/(P148-O148))/((P147-O147)/(P148-P147)))/(O108*(1-O108))+((1-2*P146)*(LN((1-P146)/P146)))^-1*LN((((O148-O147)/(P148-O148))*((P147-O147)/(P148-P147)))/((Q147-O147)/(P148-Q147))^2)*((O108-0.5)/(O108*(1-O108))+LN(O108/(1-O108))))^(-1)*(1+EXP(LN((Q147-O147)/(P148-Q147))+(1/2)*(LN((1-P146)/P146))^-1*LN(((O148-O147)/(P148-O148))/((P147-O147)/(P148-P147)))*LN(O108/(1-O108))+((1-2*P146)*(LN((1-P146)/P146)))^-1*LN((((O148-O147)/(P148-O148))*((P147-O147)/(P148-P147)))/((Q147-O147)/(P148-Q147))^2)*(O108-0.5)*LN(O108/(1-O108))))^2/((P148-O147)*EXP(LN((Q147-O147)/(P148-Q147))+(1/2)*(LN((1-P146)/P146))^-1*LN(((O148-O147)/(P148-O148))/((P147-O147)/(P148-P147)))*LN(O108/(1-O108))+((1-2*P146)*(LN((1-P146)/P146)))^-1*LN((((O148-O147)/(P148-O148))*((P147-O147)/(P148-P147)))/((Q147-O147)/(P148-Q147))^2)*(O108-0.5)*LN(O108/(1-O108)))),NA())))))</f>
        <v>2.5206801834511103E-2</v>
      </c>
    </row>
    <row r="109" spans="15:17" x14ac:dyDescent="0.25">
      <c r="O109" s="47">
        <f ca="1">IF(Q148&lt;&gt;"",NA(),(ROW()-ROW(O41))/100)</f>
        <v>0.68</v>
      </c>
      <c r="P109" s="48">
        <f ca="1">IF(Q148&lt;&gt;"",NA(),IF(Q146="u",Q147+(1/2)*(LN((1-P146)/P146))^-1*(O148-P147)*LN(O109/(1-O109))+((1-2*P146)*(LN((1-P146)/P146)))^-1*(1-2*(Q147-P147)/(O148-P147))*(O148-P147)*(O109-0.5)*LN(O109/(1-O109)),IF(Q146="sl",O147+EXP(LN(Q147-O147)+(1/2)*(LN((1-P146)/P146))^-1*LN((O148-O147)/(P147-O147))*LN(O109/(1-O109))+((1-2*P146)*(LN((1-P146)/P146)))^-1*LN(((O148-O147)*(P147-O147))/(Q147-O147)^2)*(O109-0.5)*LN(O109/(1-O109))),IF(Q146="su",P148-EXP(-(-LN(P148-Q147)-(1/2)*(LN((1-P146)/P146))^-1*LN((P148-O148)/(P148-P147))*LN(O109/(1-O109))-((1-2*P146)*(LN((1-P146)/P146)))^-1*LN(((P148-O148)*(P148-P147))/(P148-Q147)^2)*(O109-0.5)*LN(O109/(1-O109)))),IF(Q146="b",(O147+P148*EXP(LN((Q147-O147)/(P148-Q147))+(1/2)*(LN((1-P146)/P146))^-1*LN(((O148-O147)/(P148-O148))/((P147-O147)/(P148-P147)))*LN(O109/(1-O109))+((1-2*P146)*(LN((1-P146)/P146)))^-1*LN((((O148-O147)/(P148-O148))*((P147-O147)/(P148-P147)))/((Q147-O147)/(P148-Q147))^2)*(O109-0.5)*LN(O109/(1-O109))))/(1+EXP(LN((Q147-O147)/(P148-Q147))+(1/2)*(LN((1-P146)/P146))^-1*LN(((O148-O147)/(P148-O148))/((P147-O147)/(P148-P147)))*LN(O109/(1-O109))+((1-2*P146)*(LN((1-P146)/P146)))^-1*LN((((O148-O147)/(P148-O148))*((P147-O147)/(P148-P147)))/((Q147-O147)/(P148-Q147))^2)*(O109-0.5)*LN(O109/(1-O109)))),NA())))))</f>
        <v>45.956569086935779</v>
      </c>
      <c r="Q109" s="49">
        <f ca="1">IF(Q148&lt;&gt;"",NA(),IF(Q146="u",((1/2)*(LN((1-P146)/P146))^-1*(O148-P147)/(O109*(1-O109))+((1-2*P146)*(LN((1-P146)/P146)))^-1*(1-2*(Q147-P147)/(O148-P147))*(O148-P147)*((O109-0.5)/(O109*(1-O109))+LN(O109/(1-O109))))^(-1),IF(Q146="sl",((1/2)*(LN((1-P146)/P146))^-1*LN((O148-O147)/(P147-O147))/(O109*(1-O109))+((1-2*P146)*(LN((1-P146)/P146)))^-1*LN(((O148-O147)*(P147-O147))/(Q147-O147)^2)*((O109-0.5)/(O109*(1-O109))+LN(O109/(1-O109))))^(-1)*EXP(-(LN(Q147-O147)+(1/2)*(LN((1-P146)/P146))^-1*LN((O148-O147)/(P147-O147))*LN(O109/(1-O109))+((1-2*P146)*(LN((1-P146)/P146)))^-1*LN(((O148-O147)*(P147-O147))/(Q147-O147)^2)*(O109-0.5)*LN(O109/(1-O109)))),IF(Q146="su",(-(1/2)*(LN((1-P146)/P146))^-1*LN((P148-O148)/(P148-P147))/(O109*(1-O109))-((1-2*P146)*(LN((1-P146)/P146)))^-1*LN(((P148-O148)*(P148-P147))/(P148-Q147)^2)*((O109-0.5)/(O109*(1-O109))+LN(O109/(1-O109))))^(-1)*EXP((-LN(P148-Q147)-(1/2)*(LN((1-P146)/P146))^-1*LN((P148-O148)/(P148-P147))*LN(O109/(1-O109))-((1-2*P146)*(LN((1-P146)/P146)))^-1*LN(((P148-O148)*(P148-P147))/(P148-Q147)^2)*(O109-0.5)*LN(O109/(1-O109)))),IF(Q146="b",((1/2)*(LN((1-P146)/P146))^-1*LN(((O148-O147)/(P148-O148))/((P147-O147)/(P148-P147)))/(O109*(1-O109))+((1-2*P146)*(LN((1-P146)/P146)))^-1*LN((((O148-O147)/(P148-O148))*((P147-O147)/(P148-P147)))/((Q147-O147)/(P148-Q147))^2)*((O109-0.5)/(O109*(1-O109))+LN(O109/(1-O109))))^(-1)*(1+EXP(LN((Q147-O147)/(P148-Q147))+(1/2)*(LN((1-P146)/P146))^-1*LN(((O148-O147)/(P148-O148))/((P147-O147)/(P148-P147)))*LN(O109/(1-O109))+((1-2*P146)*(LN((1-P146)/P146)))^-1*LN((((O148-O147)/(P148-O148))*((P147-O147)/(P148-P147)))/((Q147-O147)/(P148-Q147))^2)*(O109-0.5)*LN(O109/(1-O109))))^2/((P148-O147)*EXP(LN((Q147-O147)/(P148-Q147))+(1/2)*(LN((1-P146)/P146))^-1*LN(((O148-O147)/(P148-O148))/((P147-O147)/(P148-P147)))*LN(O109/(1-O109))+((1-2*P146)*(LN((1-P146)/P146)))^-1*LN((((O148-O147)/(P148-O148))*((P147-O147)/(P148-P147)))/((Q147-O147)/(P148-Q147))^2)*(O109-0.5)*LN(O109/(1-O109)))),NA())))))</f>
        <v>2.4519759783268532E-2</v>
      </c>
    </row>
    <row r="110" spans="15:17" x14ac:dyDescent="0.25">
      <c r="O110" s="47">
        <f ca="1">IF(Q148&lt;&gt;"",NA(),(ROW()-ROW(O41))/100)</f>
        <v>0.69</v>
      </c>
      <c r="P110" s="48">
        <f ca="1">IF(Q148&lt;&gt;"",NA(),IF(Q146="u",Q147+(1/2)*(LN((1-P146)/P146))^-1*(O148-P147)*LN(O110/(1-O110))+((1-2*P146)*(LN((1-P146)/P146)))^-1*(1-2*(Q147-P147)/(O148-P147))*(O148-P147)*(O110-0.5)*LN(O110/(1-O110)),IF(Q146="sl",O147+EXP(LN(Q147-O147)+(1/2)*(LN((1-P146)/P146))^-1*LN((O148-O147)/(P147-O147))*LN(O110/(1-O110))+((1-2*P146)*(LN((1-P146)/P146)))^-1*LN(((O148-O147)*(P147-O147))/(Q147-O147)^2)*(O110-0.5)*LN(O110/(1-O110))),IF(Q146="su",P148-EXP(-(-LN(P148-Q147)-(1/2)*(LN((1-P146)/P146))^-1*LN((P148-O148)/(P148-P147))*LN(O110/(1-O110))-((1-2*P146)*(LN((1-P146)/P146)))^-1*LN(((P148-O148)*(P148-P147))/(P148-Q147)^2)*(O110-0.5)*LN(O110/(1-O110)))),IF(Q146="b",(O147+P148*EXP(LN((Q147-O147)/(P148-Q147))+(1/2)*(LN((1-P146)/P146))^-1*LN(((O148-O147)/(P148-O148))/((P147-O147)/(P148-P147)))*LN(O110/(1-O110))+((1-2*P146)*(LN((1-P146)/P146)))^-1*LN((((O148-O147)/(P148-O148))*((P147-O147)/(P148-P147)))/((Q147-O147)/(P148-Q147))^2)*(O110-0.5)*LN(O110/(1-O110))))/(1+EXP(LN((Q147-O147)/(P148-Q147))+(1/2)*(LN((1-P146)/P146))^-1*LN(((O148-O147)/(P148-O148))/((P147-O147)/(P148-P147)))*LN(O110/(1-O110))+((1-2*P146)*(LN((1-P146)/P146)))^-1*LN((((O148-O147)/(P148-O148))*((P147-O147)/(P148-P147)))/((Q147-O147)/(P148-Q147))^2)*(O110-0.5)*LN(O110/(1-O110)))),NA())))))</f>
        <v>46.370229761811238</v>
      </c>
      <c r="Q110" s="49">
        <f ca="1">IF(Q148&lt;&gt;"",NA(),IF(Q146="u",((1/2)*(LN((1-P146)/P146))^-1*(O148-P147)/(O110*(1-O110))+((1-2*P146)*(LN((1-P146)/P146)))^-1*(1-2*(Q147-P147)/(O148-P147))*(O148-P147)*((O110-0.5)/(O110*(1-O110))+LN(O110/(1-O110))))^(-1),IF(Q146="sl",((1/2)*(LN((1-P146)/P146))^-1*LN((O148-O147)/(P147-O147))/(O110*(1-O110))+((1-2*P146)*(LN((1-P146)/P146)))^-1*LN(((O148-O147)*(P147-O147))/(Q147-O147)^2)*((O110-0.5)/(O110*(1-O110))+LN(O110/(1-O110))))^(-1)*EXP(-(LN(Q147-O147)+(1/2)*(LN((1-P146)/P146))^-1*LN((O148-O147)/(P147-O147))*LN(O110/(1-O110))+((1-2*P146)*(LN((1-P146)/P146)))^-1*LN(((O148-O147)*(P147-O147))/(Q147-O147)^2)*(O110-0.5)*LN(O110/(1-O110)))),IF(Q146="su",(-(1/2)*(LN((1-P146)/P146))^-1*LN((P148-O148)/(P148-P147))/(O110*(1-O110))-((1-2*P146)*(LN((1-P146)/P146)))^-1*LN(((P148-O148)*(P148-P147))/(P148-Q147)^2)*((O110-0.5)/(O110*(1-O110))+LN(O110/(1-O110))))^(-1)*EXP((-LN(P148-Q147)-(1/2)*(LN((1-P146)/P146))^-1*LN((P148-O148)/(P148-P147))*LN(O110/(1-O110))-((1-2*P146)*(LN((1-P146)/P146)))^-1*LN(((P148-O148)*(P148-P147))/(P148-Q147)^2)*(O110-0.5)*LN(O110/(1-O110)))),IF(Q146="b",((1/2)*(LN((1-P146)/P146))^-1*LN(((O148-O147)/(P148-O148))/((P147-O147)/(P148-P147)))/(O110*(1-O110))+((1-2*P146)*(LN((1-P146)/P146)))^-1*LN((((O148-O147)/(P148-O148))*((P147-O147)/(P148-P147)))/((Q147-O147)/(P148-Q147))^2)*((O110-0.5)/(O110*(1-O110))+LN(O110/(1-O110))))^(-1)*(1+EXP(LN((Q147-O147)/(P148-Q147))+(1/2)*(LN((1-P146)/P146))^-1*LN(((O148-O147)/(P148-O148))/((P147-O147)/(P148-P147)))*LN(O110/(1-O110))+((1-2*P146)*(LN((1-P146)/P146)))^-1*LN((((O148-O147)/(P148-O148))*((P147-O147)/(P148-P147)))/((Q147-O147)/(P148-Q147))^2)*(O110-0.5)*LN(O110/(1-O110))))^2/((P148-O147)*EXP(LN((Q147-O147)/(P148-Q147))+(1/2)*(LN((1-P146)/P146))^-1*LN(((O148-O147)/(P148-O148))/((P147-O147)/(P148-P147)))*LN(O110/(1-O110))+((1-2*P146)*(LN((1-P146)/P146)))^-1*LN((((O148-O147)/(P148-O148))*((P147-O147)/(P148-P147)))/((Q147-O147)/(P148-Q147))^2)*(O110-0.5)*LN(O110/(1-O110)))),NA())))))</f>
        <v>2.3832233827242883E-2</v>
      </c>
    </row>
    <row r="111" spans="15:17" x14ac:dyDescent="0.25">
      <c r="O111" s="47">
        <f ca="1">IF(Q148&lt;&gt;"",NA(),(ROW()-ROW(O41))/100)</f>
        <v>0.7</v>
      </c>
      <c r="P111" s="48">
        <f ca="1">IF(Q148&lt;&gt;"",NA(),IF(Q146="u",Q147+(1/2)*(LN((1-P146)/P146))^-1*(O148-P147)*LN(O111/(1-O111))+((1-2*P146)*(LN((1-P146)/P146)))^-1*(1-2*(Q147-P147)/(O148-P147))*(O148-P147)*(O111-0.5)*LN(O111/(1-O111)),IF(Q146="sl",O147+EXP(LN(Q147-O147)+(1/2)*(LN((1-P146)/P146))^-1*LN((O148-O147)/(P147-O147))*LN(O111/(1-O111))+((1-2*P146)*(LN((1-P146)/P146)))^-1*LN(((O148-O147)*(P147-O147))/(Q147-O147)^2)*(O111-0.5)*LN(O111/(1-O111))),IF(Q146="su",P148-EXP(-(-LN(P148-Q147)-(1/2)*(LN((1-P146)/P146))^-1*LN((P148-O148)/(P148-P147))*LN(O111/(1-O111))-((1-2*P146)*(LN((1-P146)/P146)))^-1*LN(((P148-O148)*(P148-P147))/(P148-Q147)^2)*(O111-0.5)*LN(O111/(1-O111)))),IF(Q146="b",(O147+P148*EXP(LN((Q147-O147)/(P148-Q147))+(1/2)*(LN((1-P146)/P146))^-1*LN(((O148-O147)/(P148-O148))/((P147-O147)/(P148-P147)))*LN(O111/(1-O111))+((1-2*P146)*(LN((1-P146)/P146)))^-1*LN((((O148-O147)/(P148-O148))*((P147-O147)/(P148-P147)))/((Q147-O147)/(P148-Q147))^2)*(O111-0.5)*LN(O111/(1-O111))))/(1+EXP(LN((Q147-O147)/(P148-Q147))+(1/2)*(LN((1-P146)/P146))^-1*LN(((O148-O147)/(P148-O148))/((P147-O147)/(P148-P147)))*LN(O111/(1-O111))+((1-2*P146)*(LN((1-P146)/P146)))^-1*LN((((O148-O147)/(P148-O148))*((P147-O147)/(P148-P147)))/((Q147-O147)/(P148-Q147))^2)*(O111-0.5)*LN(O111/(1-O111)))),NA())))))</f>
        <v>46.796003992099671</v>
      </c>
      <c r="Q111" s="49">
        <f ca="1">IF(Q148&lt;&gt;"",NA(),IF(Q146="u",((1/2)*(LN((1-P146)/P146))^-1*(O148-P147)/(O111*(1-O111))+((1-2*P146)*(LN((1-P146)/P146)))^-1*(1-2*(Q147-P147)/(O148-P147))*(O148-P147)*((O111-0.5)/(O111*(1-O111))+LN(O111/(1-O111))))^(-1),IF(Q146="sl",((1/2)*(LN((1-P146)/P146))^-1*LN((O148-O147)/(P147-O147))/(O111*(1-O111))+((1-2*P146)*(LN((1-P146)/P146)))^-1*LN(((O148-O147)*(P147-O147))/(Q147-O147)^2)*((O111-0.5)/(O111*(1-O111))+LN(O111/(1-O111))))^(-1)*EXP(-(LN(Q147-O147)+(1/2)*(LN((1-P146)/P146))^-1*LN((O148-O147)/(P147-O147))*LN(O111/(1-O111))+((1-2*P146)*(LN((1-P146)/P146)))^-1*LN(((O148-O147)*(P147-O147))/(Q147-O147)^2)*(O111-0.5)*LN(O111/(1-O111)))),IF(Q146="su",(-(1/2)*(LN((1-P146)/P146))^-1*LN((P148-O148)/(P148-P147))/(O111*(1-O111))-((1-2*P146)*(LN((1-P146)/P146)))^-1*LN(((P148-O148)*(P148-P147))/(P148-Q147)^2)*((O111-0.5)/(O111*(1-O111))+LN(O111/(1-O111))))^(-1)*EXP((-LN(P148-Q147)-(1/2)*(LN((1-P146)/P146))^-1*LN((P148-O148)/(P148-P147))*LN(O111/(1-O111))-((1-2*P146)*(LN((1-P146)/P146)))^-1*LN(((P148-O148)*(P148-P147))/(P148-Q147)^2)*(O111-0.5)*LN(O111/(1-O111)))),IF(Q146="b",((1/2)*(LN((1-P146)/P146))^-1*LN(((O148-O147)/(P148-O148))/((P147-O147)/(P148-P147)))/(O111*(1-O111))+((1-2*P146)*(LN((1-P146)/P146)))^-1*LN((((O148-O147)/(P148-O148))*((P147-O147)/(P148-P147)))/((Q147-O147)/(P148-Q147))^2)*((O111-0.5)/(O111*(1-O111))+LN(O111/(1-O111))))^(-1)*(1+EXP(LN((Q147-O147)/(P148-Q147))+(1/2)*(LN((1-P146)/P146))^-1*LN(((O148-O147)/(P148-O148))/((P147-O147)/(P148-P147)))*LN(O111/(1-O111))+((1-2*P146)*(LN((1-P146)/P146)))^-1*LN((((O148-O147)/(P148-O148))*((P147-O147)/(P148-P147)))/((Q147-O147)/(P148-Q147))^2)*(O111-0.5)*LN(O111/(1-O111))))^2/((P148-O147)*EXP(LN((Q147-O147)/(P148-Q147))+(1/2)*(LN((1-P146)/P146))^-1*LN(((O148-O147)/(P148-O148))/((P147-O147)/(P148-P147)))*LN(O111/(1-O111))+((1-2*P146)*(LN((1-P146)/P146)))^-1*LN((((O148-O147)/(P148-O148))*((P147-O147)/(P148-P147)))/((Q147-O147)/(P148-Q147))^2)*(O111-0.5)*LN(O111/(1-O111)))),NA())))))</f>
        <v>2.3144316601779073E-2</v>
      </c>
    </row>
    <row r="112" spans="15:17" x14ac:dyDescent="0.25">
      <c r="O112" s="47">
        <f ca="1">IF(Q148&lt;&gt;"",NA(),(ROW()-ROW(O41))/100)</f>
        <v>0.71</v>
      </c>
      <c r="P112" s="48">
        <f ca="1">IF(Q148&lt;&gt;"",NA(),IF(Q146="u",Q147+(1/2)*(LN((1-P146)/P146))^-1*(O148-P147)*LN(O112/(1-O112))+((1-2*P146)*(LN((1-P146)/P146)))^-1*(1-2*(Q147-P147)/(O148-P147))*(O148-P147)*(O112-0.5)*LN(O112/(1-O112)),IF(Q146="sl",O147+EXP(LN(Q147-O147)+(1/2)*(LN((1-P146)/P146))^-1*LN((O148-O147)/(P147-O147))*LN(O112/(1-O112))+((1-2*P146)*(LN((1-P146)/P146)))^-1*LN(((O148-O147)*(P147-O147))/(Q147-O147)^2)*(O112-0.5)*LN(O112/(1-O112))),IF(Q146="su",P148-EXP(-(-LN(P148-Q147)-(1/2)*(LN((1-P146)/P146))^-1*LN((P148-O148)/(P148-P147))*LN(O112/(1-O112))-((1-2*P146)*(LN((1-P146)/P146)))^-1*LN(((P148-O148)*(P148-P147))/(P148-Q147)^2)*(O112-0.5)*LN(O112/(1-O112)))),IF(Q146="b",(O147+P148*EXP(LN((Q147-O147)/(P148-Q147))+(1/2)*(LN((1-P146)/P146))^-1*LN(((O148-O147)/(P148-O148))/((P147-O147)/(P148-P147)))*LN(O112/(1-O112))+((1-2*P146)*(LN((1-P146)/P146)))^-1*LN((((O148-O147)/(P148-O148))*((P147-O147)/(P148-P147)))/((Q147-O147)/(P148-Q147))^2)*(O112-0.5)*LN(O112/(1-O112))))/(1+EXP(LN((Q147-O147)/(P148-Q147))+(1/2)*(LN((1-P146)/P146))^-1*LN(((O148-O147)/(P148-O148))/((P147-O147)/(P148-P147)))*LN(O112/(1-O112))+((1-2*P146)*(LN((1-P146)/P146)))^-1*LN((((O148-O147)/(P148-O148))*((P147-O147)/(P148-P147)))/((Q147-O147)/(P148-Q147))^2)*(O112-0.5)*LN(O112/(1-O112)))),NA())))))</f>
        <v>47.234629587564839</v>
      </c>
      <c r="Q112" s="49">
        <f ca="1">IF(Q148&lt;&gt;"",NA(),IF(Q146="u",((1/2)*(LN((1-P146)/P146))^-1*(O148-P147)/(O112*(1-O112))+((1-2*P146)*(LN((1-P146)/P146)))^-1*(1-2*(Q147-P147)/(O148-P147))*(O148-P147)*((O112-0.5)/(O112*(1-O112))+LN(O112/(1-O112))))^(-1),IF(Q146="sl",((1/2)*(LN((1-P146)/P146))^-1*LN((O148-O147)/(P147-O147))/(O112*(1-O112))+((1-2*P146)*(LN((1-P146)/P146)))^-1*LN(((O148-O147)*(P147-O147))/(Q147-O147)^2)*((O112-0.5)/(O112*(1-O112))+LN(O112/(1-O112))))^(-1)*EXP(-(LN(Q147-O147)+(1/2)*(LN((1-P146)/P146))^-1*LN((O148-O147)/(P147-O147))*LN(O112/(1-O112))+((1-2*P146)*(LN((1-P146)/P146)))^-1*LN(((O148-O147)*(P147-O147))/(Q147-O147)^2)*(O112-0.5)*LN(O112/(1-O112)))),IF(Q146="su",(-(1/2)*(LN((1-P146)/P146))^-1*LN((P148-O148)/(P148-P147))/(O112*(1-O112))-((1-2*P146)*(LN((1-P146)/P146)))^-1*LN(((P148-O148)*(P148-P147))/(P148-Q147)^2)*((O112-0.5)/(O112*(1-O112))+LN(O112/(1-O112))))^(-1)*EXP((-LN(P148-Q147)-(1/2)*(LN((1-P146)/P146))^-1*LN((P148-O148)/(P148-P147))*LN(O112/(1-O112))-((1-2*P146)*(LN((1-P146)/P146)))^-1*LN(((P148-O148)*(P148-P147))/(P148-Q147)^2)*(O112-0.5)*LN(O112/(1-O112)))),IF(Q146="b",((1/2)*(LN((1-P146)/P146))^-1*LN(((O148-O147)/(P148-O148))/((P147-O147)/(P148-P147)))/(O112*(1-O112))+((1-2*P146)*(LN((1-P146)/P146)))^-1*LN((((O148-O147)/(P148-O148))*((P147-O147)/(P148-P147)))/((Q147-O147)/(P148-Q147))^2)*((O112-0.5)/(O112*(1-O112))+LN(O112/(1-O112))))^(-1)*(1+EXP(LN((Q147-O147)/(P148-Q147))+(1/2)*(LN((1-P146)/P146))^-1*LN(((O148-O147)/(P148-O148))/((P147-O147)/(P148-P147)))*LN(O112/(1-O112))+((1-2*P146)*(LN((1-P146)/P146)))^-1*LN((((O148-O147)/(P148-O148))*((P147-O147)/(P148-P147)))/((Q147-O147)/(P148-Q147))^2)*(O112-0.5)*LN(O112/(1-O112))))^2/((P148-O147)*EXP(LN((Q147-O147)/(P148-Q147))+(1/2)*(LN((1-P146)/P146))^-1*LN(((O148-O147)/(P148-O148))/((P147-O147)/(P148-P147)))*LN(O112/(1-O112))+((1-2*P146)*(LN((1-P146)/P146)))^-1*LN((((O148-O147)/(P148-O148))*((P147-O147)/(P148-P147)))/((Q147-O147)/(P148-Q147))^2)*(O112-0.5)*LN(O112/(1-O112)))),NA())))))</f>
        <v>2.2456068771994932E-2</v>
      </c>
    </row>
    <row r="113" spans="15:17" x14ac:dyDescent="0.25">
      <c r="O113" s="47">
        <f ca="1">IF(Q148&lt;&gt;"",NA(),(ROW()-ROW(O41))/100)</f>
        <v>0.72</v>
      </c>
      <c r="P113" s="48">
        <f ca="1">IF(Q148&lt;&gt;"",NA(),IF(Q146="u",Q147+(1/2)*(LN((1-P146)/P146))^-1*(O148-P147)*LN(O113/(1-O113))+((1-2*P146)*(LN((1-P146)/P146)))^-1*(1-2*(Q147-P147)/(O148-P147))*(O148-P147)*(O113-0.5)*LN(O113/(1-O113)),IF(Q146="sl",O147+EXP(LN(Q147-O147)+(1/2)*(LN((1-P146)/P146))^-1*LN((O148-O147)/(P147-O147))*LN(O113/(1-O113))+((1-2*P146)*(LN((1-P146)/P146)))^-1*LN(((O148-O147)*(P147-O147))/(Q147-O147)^2)*(O113-0.5)*LN(O113/(1-O113))),IF(Q146="su",P148-EXP(-(-LN(P148-Q147)-(1/2)*(LN((1-P146)/P146))^-1*LN((P148-O148)/(P148-P147))*LN(O113/(1-O113))-((1-2*P146)*(LN((1-P146)/P146)))^-1*LN(((P148-O148)*(P148-P147))/(P148-Q147)^2)*(O113-0.5)*LN(O113/(1-O113)))),IF(Q146="b",(O147+P148*EXP(LN((Q147-O147)/(P148-Q147))+(1/2)*(LN((1-P146)/P146))^-1*LN(((O148-O147)/(P148-O148))/((P147-O147)/(P148-P147)))*LN(O113/(1-O113))+((1-2*P146)*(LN((1-P146)/P146)))^-1*LN((((O148-O147)/(P148-O148))*((P147-O147)/(P148-P147)))/((Q147-O147)/(P148-Q147))^2)*(O113-0.5)*LN(O113/(1-O113))))/(1+EXP(LN((Q147-O147)/(P148-Q147))+(1/2)*(LN((1-P146)/P146))^-1*LN(((O148-O147)/(P148-O148))/((P147-O147)/(P148-P147)))*LN(O113/(1-O113))+((1-2*P146)*(LN((1-P146)/P146)))^-1*LN((((O148-O147)/(P148-O148))*((P147-O147)/(P148-P147)))/((Q147-O147)/(P148-Q147))^2)*(O113-0.5)*LN(O113/(1-O113)))),NA())))))</f>
        <v>47.686912967783172</v>
      </c>
      <c r="Q113" s="49">
        <f ca="1">IF(Q148&lt;&gt;"",NA(),IF(Q146="u",((1/2)*(LN((1-P146)/P146))^-1*(O148-P147)/(O113*(1-O113))+((1-2*P146)*(LN((1-P146)/P146)))^-1*(1-2*(Q147-P147)/(O148-P147))*(O148-P147)*((O113-0.5)/(O113*(1-O113))+LN(O113/(1-O113))))^(-1),IF(Q146="sl",((1/2)*(LN((1-P146)/P146))^-1*LN((O148-O147)/(P147-O147))/(O113*(1-O113))+((1-2*P146)*(LN((1-P146)/P146)))^-1*LN(((O148-O147)*(P147-O147))/(Q147-O147)^2)*((O113-0.5)/(O113*(1-O113))+LN(O113/(1-O113))))^(-1)*EXP(-(LN(Q147-O147)+(1/2)*(LN((1-P146)/P146))^-1*LN((O148-O147)/(P147-O147))*LN(O113/(1-O113))+((1-2*P146)*(LN((1-P146)/P146)))^-1*LN(((O148-O147)*(P147-O147))/(Q147-O147)^2)*(O113-0.5)*LN(O113/(1-O113)))),IF(Q146="su",(-(1/2)*(LN((1-P146)/P146))^-1*LN((P148-O148)/(P148-P147))/(O113*(1-O113))-((1-2*P146)*(LN((1-P146)/P146)))^-1*LN(((P148-O148)*(P148-P147))/(P148-Q147)^2)*((O113-0.5)/(O113*(1-O113))+LN(O113/(1-O113))))^(-1)*EXP((-LN(P148-Q147)-(1/2)*(LN((1-P146)/P146))^-1*LN((P148-O148)/(P148-P147))*LN(O113/(1-O113))-((1-2*P146)*(LN((1-P146)/P146)))^-1*LN(((P148-O148)*(P148-P147))/(P148-Q147)^2)*(O113-0.5)*LN(O113/(1-O113)))),IF(Q146="b",((1/2)*(LN((1-P146)/P146))^-1*LN(((O148-O147)/(P148-O148))/((P147-O147)/(P148-P147)))/(O113*(1-O113))+((1-2*P146)*(LN((1-P146)/P146)))^-1*LN((((O148-O147)/(P148-O148))*((P147-O147)/(P148-P147)))/((Q147-O147)/(P148-Q147))^2)*((O113-0.5)/(O113*(1-O113))+LN(O113/(1-O113))))^(-1)*(1+EXP(LN((Q147-O147)/(P148-Q147))+(1/2)*(LN((1-P146)/P146))^-1*LN(((O148-O147)/(P148-O148))/((P147-O147)/(P148-P147)))*LN(O113/(1-O113))+((1-2*P146)*(LN((1-P146)/P146)))^-1*LN((((O148-O147)/(P148-O148))*((P147-O147)/(P148-P147)))/((Q147-O147)/(P148-Q147))^2)*(O113-0.5)*LN(O113/(1-O113))))^2/((P148-O147)*EXP(LN((Q147-O147)/(P148-Q147))+(1/2)*(LN((1-P146)/P146))^-1*LN(((O148-O147)/(P148-O148))/((P147-O147)/(P148-P147)))*LN(O113/(1-O113))+((1-2*P146)*(LN((1-P146)/P146)))^-1*LN((((O148-O147)/(P148-O148))*((P147-O147)/(P148-P147)))/((Q147-O147)/(P148-Q147))^2)*(O113-0.5)*LN(O113/(1-O113)))),NA())))))</f>
        <v>2.1767519442310878E-2</v>
      </c>
    </row>
    <row r="114" spans="15:17" x14ac:dyDescent="0.25">
      <c r="O114" s="47">
        <f ca="1">IF(Q148&lt;&gt;"",NA(),(ROW()-ROW(O41))/100)</f>
        <v>0.73</v>
      </c>
      <c r="P114" s="48">
        <f ca="1">IF(Q148&lt;&gt;"",NA(),IF(Q146="u",Q147+(1/2)*(LN((1-P146)/P146))^-1*(O148-P147)*LN(O114/(1-O114))+((1-2*P146)*(LN((1-P146)/P146)))^-1*(1-2*(Q147-P147)/(O148-P147))*(O148-P147)*(O114-0.5)*LN(O114/(1-O114)),IF(Q146="sl",O147+EXP(LN(Q147-O147)+(1/2)*(LN((1-P146)/P146))^-1*LN((O148-O147)/(P147-O147))*LN(O114/(1-O114))+((1-2*P146)*(LN((1-P146)/P146)))^-1*LN(((O148-O147)*(P147-O147))/(Q147-O147)^2)*(O114-0.5)*LN(O114/(1-O114))),IF(Q146="su",P148-EXP(-(-LN(P148-Q147)-(1/2)*(LN((1-P146)/P146))^-1*LN((P148-O148)/(P148-P147))*LN(O114/(1-O114))-((1-2*P146)*(LN((1-P146)/P146)))^-1*LN(((P148-O148)*(P148-P147))/(P148-Q147)^2)*(O114-0.5)*LN(O114/(1-O114)))),IF(Q146="b",(O147+P148*EXP(LN((Q147-O147)/(P148-Q147))+(1/2)*(LN((1-P146)/P146))^-1*LN(((O148-O147)/(P148-O148))/((P147-O147)/(P148-P147)))*LN(O114/(1-O114))+((1-2*P146)*(LN((1-P146)/P146)))^-1*LN((((O148-O147)/(P148-O148))*((P147-O147)/(P148-P147)))/((Q147-O147)/(P148-Q147))^2)*(O114-0.5)*LN(O114/(1-O114))))/(1+EXP(LN((Q147-O147)/(P148-Q147))+(1/2)*(LN((1-P146)/P146))^-1*LN(((O148-O147)/(P148-O148))/((P147-O147)/(P148-P147)))*LN(O114/(1-O114))+((1-2*P146)*(LN((1-P146)/P146)))^-1*LN((((O148-O147)/(P148-O148))*((P147-O147)/(P148-P147)))/((Q147-O147)/(P148-Q147))^2)*(O114-0.5)*LN(O114/(1-O114)))),NA())))))</f>
        <v>48.153738628702236</v>
      </c>
      <c r="Q114" s="49">
        <f ca="1">IF(Q148&lt;&gt;"",NA(),IF(Q146="u",((1/2)*(LN((1-P146)/P146))^-1*(O148-P147)/(O114*(1-O114))+((1-2*P146)*(LN((1-P146)/P146)))^-1*(1-2*(Q147-P147)/(O148-P147))*(O148-P147)*((O114-0.5)/(O114*(1-O114))+LN(O114/(1-O114))))^(-1),IF(Q146="sl",((1/2)*(LN((1-P146)/P146))^-1*LN((O148-O147)/(P147-O147))/(O114*(1-O114))+((1-2*P146)*(LN((1-P146)/P146)))^-1*LN(((O148-O147)*(P147-O147))/(Q147-O147)^2)*((O114-0.5)/(O114*(1-O114))+LN(O114/(1-O114))))^(-1)*EXP(-(LN(Q147-O147)+(1/2)*(LN((1-P146)/P146))^-1*LN((O148-O147)/(P147-O147))*LN(O114/(1-O114))+((1-2*P146)*(LN((1-P146)/P146)))^-1*LN(((O148-O147)*(P147-O147))/(Q147-O147)^2)*(O114-0.5)*LN(O114/(1-O114)))),IF(Q146="su",(-(1/2)*(LN((1-P146)/P146))^-1*LN((P148-O148)/(P148-P147))/(O114*(1-O114))-((1-2*P146)*(LN((1-P146)/P146)))^-1*LN(((P148-O148)*(P148-P147))/(P148-Q147)^2)*((O114-0.5)/(O114*(1-O114))+LN(O114/(1-O114))))^(-1)*EXP((-LN(P148-Q147)-(1/2)*(LN((1-P146)/P146))^-1*LN((P148-O148)/(P148-P147))*LN(O114/(1-O114))-((1-2*P146)*(LN((1-P146)/P146)))^-1*LN(((P148-O148)*(P148-P147))/(P148-Q147)^2)*(O114-0.5)*LN(O114/(1-O114)))),IF(Q146="b",((1/2)*(LN((1-P146)/P146))^-1*LN(((O148-O147)/(P148-O148))/((P147-O147)/(P148-P147)))/(O114*(1-O114))+((1-2*P146)*(LN((1-P146)/P146)))^-1*LN((((O148-O147)/(P148-O148))*((P147-O147)/(P148-P147)))/((Q147-O147)/(P148-Q147))^2)*((O114-0.5)/(O114*(1-O114))+LN(O114/(1-O114))))^(-1)*(1+EXP(LN((Q147-O147)/(P148-Q147))+(1/2)*(LN((1-P146)/P146))^-1*LN(((O148-O147)/(P148-O148))/((P147-O147)/(P148-P147)))*LN(O114/(1-O114))+((1-2*P146)*(LN((1-P146)/P146)))^-1*LN((((O148-O147)/(P148-O148))*((P147-O147)/(P148-P147)))/((Q147-O147)/(P148-Q147))^2)*(O114-0.5)*LN(O114/(1-O114))))^2/((P148-O147)*EXP(LN((Q147-O147)/(P148-Q147))+(1/2)*(LN((1-P146)/P146))^-1*LN(((O148-O147)/(P148-O148))/((P147-O147)/(P148-P147)))*LN(O114/(1-O114))+((1-2*P146)*(LN((1-P146)/P146)))^-1*LN((((O148-O147)/(P148-O148))*((P147-O147)/(P148-P147)))/((Q147-O147)/(P148-Q147))^2)*(O114-0.5)*LN(O114/(1-O114)))),NA())))))</f>
        <v>2.1078666268350137E-2</v>
      </c>
    </row>
    <row r="115" spans="15:17" x14ac:dyDescent="0.25">
      <c r="O115" s="47">
        <f ca="1">IF(Q148&lt;&gt;"",NA(),(ROW()-ROW(O41))/100)</f>
        <v>0.74</v>
      </c>
      <c r="P115" s="48">
        <f ca="1">IF(Q148&lt;&gt;"",NA(),IF(Q146="u",Q147+(1/2)*(LN((1-P146)/P146))^-1*(O148-P147)*LN(O115/(1-O115))+((1-2*P146)*(LN((1-P146)/P146)))^-1*(1-2*(Q147-P147)/(O148-P147))*(O148-P147)*(O115-0.5)*LN(O115/(1-O115)),IF(Q146="sl",O147+EXP(LN(Q147-O147)+(1/2)*(LN((1-P146)/P146))^-1*LN((O148-O147)/(P147-O147))*LN(O115/(1-O115))+((1-2*P146)*(LN((1-P146)/P146)))^-1*LN(((O148-O147)*(P147-O147))/(Q147-O147)^2)*(O115-0.5)*LN(O115/(1-O115))),IF(Q146="su",P148-EXP(-(-LN(P148-Q147)-(1/2)*(LN((1-P146)/P146))^-1*LN((P148-O148)/(P148-P147))*LN(O115/(1-O115))-((1-2*P146)*(LN((1-P146)/P146)))^-1*LN(((P148-O148)*(P148-P147))/(P148-Q147)^2)*(O115-0.5)*LN(O115/(1-O115)))),IF(Q146="b",(O147+P148*EXP(LN((Q147-O147)/(P148-Q147))+(1/2)*(LN((1-P146)/P146))^-1*LN(((O148-O147)/(P148-O148))/((P147-O147)/(P148-P147)))*LN(O115/(1-O115))+((1-2*P146)*(LN((1-P146)/P146)))^-1*LN((((O148-O147)/(P148-O148))*((P147-O147)/(P148-P147)))/((Q147-O147)/(P148-Q147))^2)*(O115-0.5)*LN(O115/(1-O115))))/(1+EXP(LN((Q147-O147)/(P148-Q147))+(1/2)*(LN((1-P146)/P146))^-1*LN(((O148-O147)/(P148-O148))/((P147-O147)/(P148-P147)))*LN(O115/(1-O115))+((1-2*P146)*(LN((1-P146)/P146)))^-1*LN((((O148-O147)/(P148-O148))*((P147-O147)/(P148-P147)))/((Q147-O147)/(P148-Q147))^2)*(O115-0.5)*LN(O115/(1-O115)))),NA())))))</f>
        <v>48.636080293193537</v>
      </c>
      <c r="Q115" s="49">
        <f ca="1">IF(Q148&lt;&gt;"",NA(),IF(Q146="u",((1/2)*(LN((1-P146)/P146))^-1*(O148-P147)/(O115*(1-O115))+((1-2*P146)*(LN((1-P146)/P146)))^-1*(1-2*(Q147-P147)/(O148-P147))*(O148-P147)*((O115-0.5)/(O115*(1-O115))+LN(O115/(1-O115))))^(-1),IF(Q146="sl",((1/2)*(LN((1-P146)/P146))^-1*LN((O148-O147)/(P147-O147))/(O115*(1-O115))+((1-2*P146)*(LN((1-P146)/P146)))^-1*LN(((O148-O147)*(P147-O147))/(Q147-O147)^2)*((O115-0.5)/(O115*(1-O115))+LN(O115/(1-O115))))^(-1)*EXP(-(LN(Q147-O147)+(1/2)*(LN((1-P146)/P146))^-1*LN((O148-O147)/(P147-O147))*LN(O115/(1-O115))+((1-2*P146)*(LN((1-P146)/P146)))^-1*LN(((O148-O147)*(P147-O147))/(Q147-O147)^2)*(O115-0.5)*LN(O115/(1-O115)))),IF(Q146="su",(-(1/2)*(LN((1-P146)/P146))^-1*LN((P148-O148)/(P148-P147))/(O115*(1-O115))-((1-2*P146)*(LN((1-P146)/P146)))^-1*LN(((P148-O148)*(P148-P147))/(P148-Q147)^2)*((O115-0.5)/(O115*(1-O115))+LN(O115/(1-O115))))^(-1)*EXP((-LN(P148-Q147)-(1/2)*(LN((1-P146)/P146))^-1*LN((P148-O148)/(P148-P147))*LN(O115/(1-O115))-((1-2*P146)*(LN((1-P146)/P146)))^-1*LN(((P148-O148)*(P148-P147))/(P148-Q147)^2)*(O115-0.5)*LN(O115/(1-O115)))),IF(Q146="b",((1/2)*(LN((1-P146)/P146))^-1*LN(((O148-O147)/(P148-O148))/((P147-O147)/(P148-P147)))/(O115*(1-O115))+((1-2*P146)*(LN((1-P146)/P146)))^-1*LN((((O148-O147)/(P148-O148))*((P147-O147)/(P148-P147)))/((Q147-O147)/(P148-Q147))^2)*((O115-0.5)/(O115*(1-O115))+LN(O115/(1-O115))))^(-1)*(1+EXP(LN((Q147-O147)/(P148-Q147))+(1/2)*(LN((1-P146)/P146))^-1*LN(((O148-O147)/(P148-O148))/((P147-O147)/(P148-P147)))*LN(O115/(1-O115))+((1-2*P146)*(LN((1-P146)/P146)))^-1*LN((((O148-O147)/(P148-O148))*((P147-O147)/(P148-P147)))/((Q147-O147)/(P148-Q147))^2)*(O115-0.5)*LN(O115/(1-O115))))^2/((P148-O147)*EXP(LN((Q147-O147)/(P148-Q147))+(1/2)*(LN((1-P146)/P146))^-1*LN(((O148-O147)/(P148-O148))/((P147-O147)/(P148-P147)))*LN(O115/(1-O115))+((1-2*P146)*(LN((1-P146)/P146)))^-1*LN((((O148-O147)/(P148-O148))*((P147-O147)/(P148-P147)))/((Q147-O147)/(P148-Q147))^2)*(O115-0.5)*LN(O115/(1-O115)))),NA())))))</f>
        <v>2.0389475245993584E-2</v>
      </c>
    </row>
    <row r="116" spans="15:17" x14ac:dyDescent="0.25">
      <c r="O116" s="47">
        <f ca="1">IF(Q148&lt;&gt;"",NA(),(ROW()-ROW(O41))/100)</f>
        <v>0.75</v>
      </c>
      <c r="P116" s="48">
        <f ca="1">IF(Q148&lt;&gt;"",NA(),IF(Q146="u",Q147+(1/2)*(LN((1-P146)/P146))^-1*(O148-P147)*LN(O116/(1-O116))+((1-2*P146)*(LN((1-P146)/P146)))^-1*(1-2*(Q147-P147)/(O148-P147))*(O148-P147)*(O116-0.5)*LN(O116/(1-O116)),IF(Q146="sl",O147+EXP(LN(Q147-O147)+(1/2)*(LN((1-P146)/P146))^-1*LN((O148-O147)/(P147-O147))*LN(O116/(1-O116))+((1-2*P146)*(LN((1-P146)/P146)))^-1*LN(((O148-O147)*(P147-O147))/(Q147-O147)^2)*(O116-0.5)*LN(O116/(1-O116))),IF(Q146="su",P148-EXP(-(-LN(P148-Q147)-(1/2)*(LN((1-P146)/P146))^-1*LN((P148-O148)/(P148-P147))*LN(O116/(1-O116))-((1-2*P146)*(LN((1-P146)/P146)))^-1*LN(((P148-O148)*(P148-P147))/(P148-Q147)^2)*(O116-0.5)*LN(O116/(1-O116)))),IF(Q146="b",(O147+P148*EXP(LN((Q147-O147)/(P148-Q147))+(1/2)*(LN((1-P146)/P146))^-1*LN(((O148-O147)/(P148-O148))/((P147-O147)/(P148-P147)))*LN(O116/(1-O116))+((1-2*P146)*(LN((1-P146)/P146)))^-1*LN((((O148-O147)/(P148-O148))*((P147-O147)/(P148-P147)))/((Q147-O147)/(P148-Q147))^2)*(O116-0.5)*LN(O116/(1-O116))))/(1+EXP(LN((Q147-O147)/(P148-Q147))+(1/2)*(LN((1-P146)/P146))^-1*LN(((O148-O147)/(P148-O148))/((P147-O147)/(P148-P147)))*LN(O116/(1-O116))+((1-2*P146)*(LN((1-P146)/P146)))^-1*LN((((O148-O147)/(P148-O148))*((P147-O147)/(P148-P147)))/((Q147-O147)/(P148-Q147))^2)*(O116-0.5)*LN(O116/(1-O116)))),NA())))))</f>
        <v>49.135014125451214</v>
      </c>
      <c r="Q116" s="49">
        <f ca="1">IF(Q148&lt;&gt;"",NA(),IF(Q146="u",((1/2)*(LN((1-P146)/P146))^-1*(O148-P147)/(O116*(1-O116))+((1-2*P146)*(LN((1-P146)/P146)))^-1*(1-2*(Q147-P147)/(O148-P147))*(O148-P147)*((O116-0.5)/(O116*(1-O116))+LN(O116/(1-O116))))^(-1),IF(Q146="sl",((1/2)*(LN((1-P146)/P146))^-1*LN((O148-O147)/(P147-O147))/(O116*(1-O116))+((1-2*P146)*(LN((1-P146)/P146)))^-1*LN(((O148-O147)*(P147-O147))/(Q147-O147)^2)*((O116-0.5)/(O116*(1-O116))+LN(O116/(1-O116))))^(-1)*EXP(-(LN(Q147-O147)+(1/2)*(LN((1-P146)/P146))^-1*LN((O148-O147)/(P147-O147))*LN(O116/(1-O116))+((1-2*P146)*(LN((1-P146)/P146)))^-1*LN(((O148-O147)*(P147-O147))/(Q147-O147)^2)*(O116-0.5)*LN(O116/(1-O116)))),IF(Q146="su",(-(1/2)*(LN((1-P146)/P146))^-1*LN((P148-O148)/(P148-P147))/(O116*(1-O116))-((1-2*P146)*(LN((1-P146)/P146)))^-1*LN(((P148-O148)*(P148-P147))/(P148-Q147)^2)*((O116-0.5)/(O116*(1-O116))+LN(O116/(1-O116))))^(-1)*EXP((-LN(P148-Q147)-(1/2)*(LN((1-P146)/P146))^-1*LN((P148-O148)/(P148-P147))*LN(O116/(1-O116))-((1-2*P146)*(LN((1-P146)/P146)))^-1*LN(((P148-O148)*(P148-P147))/(P148-Q147)^2)*(O116-0.5)*LN(O116/(1-O116)))),IF(Q146="b",((1/2)*(LN((1-P146)/P146))^-1*LN(((O148-O147)/(P148-O148))/((P147-O147)/(P148-P147)))/(O116*(1-O116))+((1-2*P146)*(LN((1-P146)/P146)))^-1*LN((((O148-O147)/(P148-O148))*((P147-O147)/(P148-P147)))/((Q147-O147)/(P148-Q147))^2)*((O116-0.5)/(O116*(1-O116))+LN(O116/(1-O116))))^(-1)*(1+EXP(LN((Q147-O147)/(P148-Q147))+(1/2)*(LN((1-P146)/P146))^-1*LN(((O148-O147)/(P148-O148))/((P147-O147)/(P148-P147)))*LN(O116/(1-O116))+((1-2*P146)*(LN((1-P146)/P146)))^-1*LN((((O148-O147)/(P148-O148))*((P147-O147)/(P148-P147)))/((Q147-O147)/(P148-Q147))^2)*(O116-0.5)*LN(O116/(1-O116))))^2/((P148-O147)*EXP(LN((Q147-O147)/(P148-Q147))+(1/2)*(LN((1-P146)/P146))^-1*LN(((O148-O147)/(P148-O148))/((P147-O147)/(P148-P147)))*LN(O116/(1-O116))+((1-2*P146)*(LN((1-P146)/P146)))^-1*LN((((O148-O147)/(P148-O148))*((P147-O147)/(P148-P147)))/((Q147-O147)/(P148-Q147))^2)*(O116-0.5)*LN(O116/(1-O116)))),NA())))))</f>
        <v>1.9699880143756652E-2</v>
      </c>
    </row>
    <row r="117" spans="15:17" x14ac:dyDescent="0.25">
      <c r="O117" s="47">
        <f ca="1">IF(Q148&lt;&gt;"",NA(),(ROW()-ROW(O41))/100)</f>
        <v>0.76</v>
      </c>
      <c r="P117" s="48">
        <f ca="1">IF(Q148&lt;&gt;"",NA(),IF(Q146="u",Q147+(1/2)*(LN((1-P146)/P146))^-1*(O148-P147)*LN(O117/(1-O117))+((1-2*P146)*(LN((1-P146)/P146)))^-1*(1-2*(Q147-P147)/(O148-P147))*(O148-P147)*(O117-0.5)*LN(O117/(1-O117)),IF(Q146="sl",O147+EXP(LN(Q147-O147)+(1/2)*(LN((1-P146)/P146))^-1*LN((O148-O147)/(P147-O147))*LN(O117/(1-O117))+((1-2*P146)*(LN((1-P146)/P146)))^-1*LN(((O148-O147)*(P147-O147))/(Q147-O147)^2)*(O117-0.5)*LN(O117/(1-O117))),IF(Q146="su",P148-EXP(-(-LN(P148-Q147)-(1/2)*(LN((1-P146)/P146))^-1*LN((P148-O148)/(P148-P147))*LN(O117/(1-O117))-((1-2*P146)*(LN((1-P146)/P146)))^-1*LN(((P148-O148)*(P148-P147))/(P148-Q147)^2)*(O117-0.5)*LN(O117/(1-O117)))),IF(Q146="b",(O147+P148*EXP(LN((Q147-O147)/(P148-Q147))+(1/2)*(LN((1-P146)/P146))^-1*LN(((O148-O147)/(P148-O148))/((P147-O147)/(P148-P147)))*LN(O117/(1-O117))+((1-2*P146)*(LN((1-P146)/P146)))^-1*LN((((O148-O147)/(P148-O148))*((P147-O147)/(P148-P147)))/((Q147-O147)/(P148-Q147))^2)*(O117-0.5)*LN(O117/(1-O117))))/(1+EXP(LN((Q147-O147)/(P148-Q147))+(1/2)*(LN((1-P146)/P146))^-1*LN(((O148-O147)/(P148-O148))/((P147-O147)/(P148-P147)))*LN(O117/(1-O117))+((1-2*P146)*(LN((1-P146)/P146)))^-1*LN((((O148-O147)/(P148-O148))*((P147-O147)/(P148-P147)))/((Q147-O147)/(P148-Q147))^2)*(O117-0.5)*LN(O117/(1-O117)))),NA())))))</f>
        <v>49.651734493358205</v>
      </c>
      <c r="Q117" s="49">
        <f ca="1">IF(Q148&lt;&gt;"",NA(),IF(Q146="u",((1/2)*(LN((1-P146)/P146))^-1*(O148-P147)/(O117*(1-O117))+((1-2*P146)*(LN((1-P146)/P146)))^-1*(1-2*(Q147-P147)/(O148-P147))*(O148-P147)*((O117-0.5)/(O117*(1-O117))+LN(O117/(1-O117))))^(-1),IF(Q146="sl",((1/2)*(LN((1-P146)/P146))^-1*LN((O148-O147)/(P147-O147))/(O117*(1-O117))+((1-2*P146)*(LN((1-P146)/P146)))^-1*LN(((O148-O147)*(P147-O147))/(Q147-O147)^2)*((O117-0.5)/(O117*(1-O117))+LN(O117/(1-O117))))^(-1)*EXP(-(LN(Q147-O147)+(1/2)*(LN((1-P146)/P146))^-1*LN((O148-O147)/(P147-O147))*LN(O117/(1-O117))+((1-2*P146)*(LN((1-P146)/P146)))^-1*LN(((O148-O147)*(P147-O147))/(Q147-O147)^2)*(O117-0.5)*LN(O117/(1-O117)))),IF(Q146="su",(-(1/2)*(LN((1-P146)/P146))^-1*LN((P148-O148)/(P148-P147))/(O117*(1-O117))-((1-2*P146)*(LN((1-P146)/P146)))^-1*LN(((P148-O148)*(P148-P147))/(P148-Q147)^2)*((O117-0.5)/(O117*(1-O117))+LN(O117/(1-O117))))^(-1)*EXP((-LN(P148-Q147)-(1/2)*(LN((1-P146)/P146))^-1*LN((P148-O148)/(P148-P147))*LN(O117/(1-O117))-((1-2*P146)*(LN((1-P146)/P146)))^-1*LN(((P148-O148)*(P148-P147))/(P148-Q147)^2)*(O117-0.5)*LN(O117/(1-O117)))),IF(Q146="b",((1/2)*(LN((1-P146)/P146))^-1*LN(((O148-O147)/(P148-O148))/((P147-O147)/(P148-P147)))/(O117*(1-O117))+((1-2*P146)*(LN((1-P146)/P146)))^-1*LN((((O148-O147)/(P148-O148))*((P147-O147)/(P148-P147)))/((Q147-O147)/(P148-Q147))^2)*((O117-0.5)/(O117*(1-O117))+LN(O117/(1-O117))))^(-1)*(1+EXP(LN((Q147-O147)/(P148-Q147))+(1/2)*(LN((1-P146)/P146))^-1*LN(((O148-O147)/(P148-O148))/((P147-O147)/(P148-P147)))*LN(O117/(1-O117))+((1-2*P146)*(LN((1-P146)/P146)))^-1*LN((((O148-O147)/(P148-O148))*((P147-O147)/(P148-P147)))/((Q147-O147)/(P148-Q147))^2)*(O117-0.5)*LN(O117/(1-O117))))^2/((P148-O147)*EXP(LN((Q147-O147)/(P148-Q147))+(1/2)*(LN((1-P146)/P146))^-1*LN(((O148-O147)/(P148-O148))/((P147-O147)/(P148-P147)))*LN(O117/(1-O117))+((1-2*P146)*(LN((1-P146)/P146)))^-1*LN((((O148-O147)/(P148-O148))*((P147-O147)/(P148-P147)))/((Q147-O147)/(P148-Q147))^2)*(O117-0.5)*LN(O117/(1-O117)))),NA())))))</f>
        <v>1.9009781533750818E-2</v>
      </c>
    </row>
    <row r="118" spans="15:17" x14ac:dyDescent="0.25">
      <c r="O118" s="47">
        <f ca="1">IF(Q148&lt;&gt;"",NA(),(ROW()-ROW(O41))/100)</f>
        <v>0.77</v>
      </c>
      <c r="P118" s="48">
        <f ca="1">IF(Q148&lt;&gt;"",NA(),IF(Q146="u",Q147+(1/2)*(LN((1-P146)/P146))^-1*(O148-P147)*LN(O118/(1-O118))+((1-2*P146)*(LN((1-P146)/P146)))^-1*(1-2*(Q147-P147)/(O148-P147))*(O148-P147)*(O118-0.5)*LN(O118/(1-O118)),IF(Q146="sl",O147+EXP(LN(Q147-O147)+(1/2)*(LN((1-P146)/P146))^-1*LN((O148-O147)/(P147-O147))*LN(O118/(1-O118))+((1-2*P146)*(LN((1-P146)/P146)))^-1*LN(((O148-O147)*(P147-O147))/(Q147-O147)^2)*(O118-0.5)*LN(O118/(1-O118))),IF(Q146="su",P148-EXP(-(-LN(P148-Q147)-(1/2)*(LN((1-P146)/P146))^-1*LN((P148-O148)/(P148-P147))*LN(O118/(1-O118))-((1-2*P146)*(LN((1-P146)/P146)))^-1*LN(((P148-O148)*(P148-P147))/(P148-Q147)^2)*(O118-0.5)*LN(O118/(1-O118)))),IF(Q146="b",(O147+P148*EXP(LN((Q147-O147)/(P148-Q147))+(1/2)*(LN((1-P146)/P146))^-1*LN(((O148-O147)/(P148-O148))/((P147-O147)/(P148-P147)))*LN(O118/(1-O118))+((1-2*P146)*(LN((1-P146)/P146)))^-1*LN((((O148-O147)/(P148-O148))*((P147-O147)/(P148-P147)))/((Q147-O147)/(P148-Q147))^2)*(O118-0.5)*LN(O118/(1-O118))))/(1+EXP(LN((Q147-O147)/(P148-Q147))+(1/2)*(LN((1-P146)/P146))^-1*LN(((O148-O147)/(P148-O148))/((P147-O147)/(P148-P147)))*LN(O118/(1-O118))+((1-2*P146)*(LN((1-P146)/P146)))^-1*LN((((O148-O147)/(P148-O148))*((P147-O147)/(P148-P147)))/((Q147-O147)/(P148-Q147))^2)*(O118-0.5)*LN(O118/(1-O118)))),NA())))))</f>
        <v>50.187572901486078</v>
      </c>
      <c r="Q118" s="49">
        <f ca="1">IF(Q148&lt;&gt;"",NA(),IF(Q146="u",((1/2)*(LN((1-P146)/P146))^-1*(O148-P147)/(O118*(1-O118))+((1-2*P146)*(LN((1-P146)/P146)))^-1*(1-2*(Q147-P147)/(O148-P147))*(O148-P147)*((O118-0.5)/(O118*(1-O118))+LN(O118/(1-O118))))^(-1),IF(Q146="sl",((1/2)*(LN((1-P146)/P146))^-1*LN((O148-O147)/(P147-O147))/(O118*(1-O118))+((1-2*P146)*(LN((1-P146)/P146)))^-1*LN(((O148-O147)*(P147-O147))/(Q147-O147)^2)*((O118-0.5)/(O118*(1-O118))+LN(O118/(1-O118))))^(-1)*EXP(-(LN(Q147-O147)+(1/2)*(LN((1-P146)/P146))^-1*LN((O148-O147)/(P147-O147))*LN(O118/(1-O118))+((1-2*P146)*(LN((1-P146)/P146)))^-1*LN(((O148-O147)*(P147-O147))/(Q147-O147)^2)*(O118-0.5)*LN(O118/(1-O118)))),IF(Q146="su",(-(1/2)*(LN((1-P146)/P146))^-1*LN((P148-O148)/(P148-P147))/(O118*(1-O118))-((1-2*P146)*(LN((1-P146)/P146)))^-1*LN(((P148-O148)*(P148-P147))/(P148-Q147)^2)*((O118-0.5)/(O118*(1-O118))+LN(O118/(1-O118))))^(-1)*EXP((-LN(P148-Q147)-(1/2)*(LN((1-P146)/P146))^-1*LN((P148-O148)/(P148-P147))*LN(O118/(1-O118))-((1-2*P146)*(LN((1-P146)/P146)))^-1*LN(((P148-O148)*(P148-P147))/(P148-Q147)^2)*(O118-0.5)*LN(O118/(1-O118)))),IF(Q146="b",((1/2)*(LN((1-P146)/P146))^-1*LN(((O148-O147)/(P148-O148))/((P147-O147)/(P148-P147)))/(O118*(1-O118))+((1-2*P146)*(LN((1-P146)/P146)))^-1*LN((((O148-O147)/(P148-O148))*((P147-O147)/(P148-P147)))/((Q147-O147)/(P148-Q147))^2)*((O118-0.5)/(O118*(1-O118))+LN(O118/(1-O118))))^(-1)*(1+EXP(LN((Q147-O147)/(P148-Q147))+(1/2)*(LN((1-P146)/P146))^-1*LN(((O148-O147)/(P148-O148))/((P147-O147)/(P148-P147)))*LN(O118/(1-O118))+((1-2*P146)*(LN((1-P146)/P146)))^-1*LN((((O148-O147)/(P148-O148))*((P147-O147)/(P148-P147)))/((Q147-O147)/(P148-Q147))^2)*(O118-0.5)*LN(O118/(1-O118))))^2/((P148-O147)*EXP(LN((Q147-O147)/(P148-Q147))+(1/2)*(LN((1-P146)/P146))^-1*LN(((O148-O147)/(P148-O148))/((P147-O147)/(P148-P147)))*LN(O118/(1-O118))+((1-2*P146)*(LN((1-P146)/P146)))^-1*LN((((O148-O147)/(P148-O148))*((P147-O147)/(P148-P147)))/((Q147-O147)/(P148-Q147))^2)*(O118-0.5)*LN(O118/(1-O118)))),NA())))))</f>
        <v>1.8319045362504813E-2</v>
      </c>
    </row>
    <row r="119" spans="15:17" x14ac:dyDescent="0.25">
      <c r="O119" s="47">
        <f ca="1">IF(Q148&lt;&gt;"",NA(),(ROW()-ROW(O41))/100)</f>
        <v>0.78</v>
      </c>
      <c r="P119" s="48">
        <f ca="1">IF(Q148&lt;&gt;"",NA(),IF(Q146="u",Q147+(1/2)*(LN((1-P146)/P146))^-1*(O148-P147)*LN(O119/(1-O119))+((1-2*P146)*(LN((1-P146)/P146)))^-1*(1-2*(Q147-P147)/(O148-P147))*(O148-P147)*(O119-0.5)*LN(O119/(1-O119)),IF(Q146="sl",O147+EXP(LN(Q147-O147)+(1/2)*(LN((1-P146)/P146))^-1*LN((O148-O147)/(P147-O147))*LN(O119/(1-O119))+((1-2*P146)*(LN((1-P146)/P146)))^-1*LN(((O148-O147)*(P147-O147))/(Q147-O147)^2)*(O119-0.5)*LN(O119/(1-O119))),IF(Q146="su",P148-EXP(-(-LN(P148-Q147)-(1/2)*(LN((1-P146)/P146))^-1*LN((P148-O148)/(P148-P147))*LN(O119/(1-O119))-((1-2*P146)*(LN((1-P146)/P146)))^-1*LN(((P148-O148)*(P148-P147))/(P148-Q147)^2)*(O119-0.5)*LN(O119/(1-O119)))),IF(Q146="b",(O147+P148*EXP(LN((Q147-O147)/(P148-Q147))+(1/2)*(LN((1-P146)/P146))^-1*LN(((O148-O147)/(P148-O148))/((P147-O147)/(P148-P147)))*LN(O119/(1-O119))+((1-2*P146)*(LN((1-P146)/P146)))^-1*LN((((O148-O147)/(P148-O148))*((P147-O147)/(P148-P147)))/((Q147-O147)/(P148-Q147))^2)*(O119-0.5)*LN(O119/(1-O119))))/(1+EXP(LN((Q147-O147)/(P148-Q147))+(1/2)*(LN((1-P146)/P146))^-1*LN(((O148-O147)/(P148-O148))/((P147-O147)/(P148-P147)))*LN(O119/(1-O119))+((1-2*P146)*(LN((1-P146)/P146)))^-1*LN((((O148-O147)/(P148-O148))*((P147-O147)/(P148-P147)))/((Q147-O147)/(P148-Q147))^2)*(O119-0.5)*LN(O119/(1-O119)))),NA())))))</f>
        <v>50.744020903486195</v>
      </c>
      <c r="Q119" s="49">
        <f ca="1">IF(Q148&lt;&gt;"",NA(),IF(Q146="u",((1/2)*(LN((1-P146)/P146))^-1*(O148-P147)/(O119*(1-O119))+((1-2*P146)*(LN((1-P146)/P146)))^-1*(1-2*(Q147-P147)/(O148-P147))*(O148-P147)*((O119-0.5)/(O119*(1-O119))+LN(O119/(1-O119))))^(-1),IF(Q146="sl",((1/2)*(LN((1-P146)/P146))^-1*LN((O148-O147)/(P147-O147))/(O119*(1-O119))+((1-2*P146)*(LN((1-P146)/P146)))^-1*LN(((O148-O147)*(P147-O147))/(Q147-O147)^2)*((O119-0.5)/(O119*(1-O119))+LN(O119/(1-O119))))^(-1)*EXP(-(LN(Q147-O147)+(1/2)*(LN((1-P146)/P146))^-1*LN((O148-O147)/(P147-O147))*LN(O119/(1-O119))+((1-2*P146)*(LN((1-P146)/P146)))^-1*LN(((O148-O147)*(P147-O147))/(Q147-O147)^2)*(O119-0.5)*LN(O119/(1-O119)))),IF(Q146="su",(-(1/2)*(LN((1-P146)/P146))^-1*LN((P148-O148)/(P148-P147))/(O119*(1-O119))-((1-2*P146)*(LN((1-P146)/P146)))^-1*LN(((P148-O148)*(P148-P147))/(P148-Q147)^2)*((O119-0.5)/(O119*(1-O119))+LN(O119/(1-O119))))^(-1)*EXP((-LN(P148-Q147)-(1/2)*(LN((1-P146)/P146))^-1*LN((P148-O148)/(P148-P147))*LN(O119/(1-O119))-((1-2*P146)*(LN((1-P146)/P146)))^-1*LN(((P148-O148)*(P148-P147))/(P148-Q147)^2)*(O119-0.5)*LN(O119/(1-O119)))),IF(Q146="b",((1/2)*(LN((1-P146)/P146))^-1*LN(((O148-O147)/(P148-O148))/((P147-O147)/(P148-P147)))/(O119*(1-O119))+((1-2*P146)*(LN((1-P146)/P146)))^-1*LN((((O148-O147)/(P148-O148))*((P147-O147)/(P148-P147)))/((Q147-O147)/(P148-Q147))^2)*((O119-0.5)/(O119*(1-O119))+LN(O119/(1-O119))))^(-1)*(1+EXP(LN((Q147-O147)/(P148-Q147))+(1/2)*(LN((1-P146)/P146))^-1*LN(((O148-O147)/(P148-O148))/((P147-O147)/(P148-P147)))*LN(O119/(1-O119))+((1-2*P146)*(LN((1-P146)/P146)))^-1*LN((((O148-O147)/(P148-O148))*((P147-O147)/(P148-P147)))/((Q147-O147)/(P148-Q147))^2)*(O119-0.5)*LN(O119/(1-O119))))^2/((P148-O147)*EXP(LN((Q147-O147)/(P148-Q147))+(1/2)*(LN((1-P146)/P146))^-1*LN(((O148-O147)/(P148-O148))/((P147-O147)/(P148-P147)))*LN(O119/(1-O119))+((1-2*P146)*(LN((1-P146)/P146)))^-1*LN((((O148-O147)/(P148-O148))*((P147-O147)/(P148-P147)))/((Q147-O147)/(P148-Q147))^2)*(O119-0.5)*LN(O119/(1-O119)))),NA())))))</f>
        <v>1.7627500984735221E-2</v>
      </c>
    </row>
    <row r="120" spans="15:17" x14ac:dyDescent="0.25">
      <c r="O120" s="47">
        <f ca="1">IF(Q148&lt;&gt;"",NA(),(ROW()-ROW(O41))/100)</f>
        <v>0.79</v>
      </c>
      <c r="P120" s="48">
        <f ca="1">IF(Q148&lt;&gt;"",NA(),IF(Q146="u",Q147+(1/2)*(LN((1-P146)/P146))^-1*(O148-P147)*LN(O120/(1-O120))+((1-2*P146)*(LN((1-P146)/P146)))^-1*(1-2*(Q147-P147)/(O148-P147))*(O148-P147)*(O120-0.5)*LN(O120/(1-O120)),IF(Q146="sl",O147+EXP(LN(Q147-O147)+(1/2)*(LN((1-P146)/P146))^-1*LN((O148-O147)/(P147-O147))*LN(O120/(1-O120))+((1-2*P146)*(LN((1-P146)/P146)))^-1*LN(((O148-O147)*(P147-O147))/(Q147-O147)^2)*(O120-0.5)*LN(O120/(1-O120))),IF(Q146="su",P148-EXP(-(-LN(P148-Q147)-(1/2)*(LN((1-P146)/P146))^-1*LN((P148-O148)/(P148-P147))*LN(O120/(1-O120))-((1-2*P146)*(LN((1-P146)/P146)))^-1*LN(((P148-O148)*(P148-P147))/(P148-Q147)^2)*(O120-0.5)*LN(O120/(1-O120)))),IF(Q146="b",(O147+P148*EXP(LN((Q147-O147)/(P148-Q147))+(1/2)*(LN((1-P146)/P146))^-1*LN(((O148-O147)/(P148-O148))/((P147-O147)/(P148-P147)))*LN(O120/(1-O120))+((1-2*P146)*(LN((1-P146)/P146)))^-1*LN((((O148-O147)/(P148-O148))*((P147-O147)/(P148-P147)))/((Q147-O147)/(P148-Q147))^2)*(O120-0.5)*LN(O120/(1-O120))))/(1+EXP(LN((Q147-O147)/(P148-Q147))+(1/2)*(LN((1-P146)/P146))^-1*LN(((O148-O147)/(P148-O148))/((P147-O147)/(P148-P147)))*LN(O120/(1-O120))+((1-2*P146)*(LN((1-P146)/P146)))^-1*LN((((O148-O147)/(P148-O148))*((P147-O147)/(P148-P147)))/((Q147-O147)/(P148-Q147))^2)*(O120-0.5)*LN(O120/(1-O120)))),NA())))))</f>
        <v>51.322758055532987</v>
      </c>
      <c r="Q120" s="49">
        <f ca="1">IF(Q148&lt;&gt;"",NA(),IF(Q146="u",((1/2)*(LN((1-P146)/P146))^-1*(O148-P147)/(O120*(1-O120))+((1-2*P146)*(LN((1-P146)/P146)))^-1*(1-2*(Q147-P147)/(O148-P147))*(O148-P147)*((O120-0.5)/(O120*(1-O120))+LN(O120/(1-O120))))^(-1),IF(Q146="sl",((1/2)*(LN((1-P146)/P146))^-1*LN((O148-O147)/(P147-O147))/(O120*(1-O120))+((1-2*P146)*(LN((1-P146)/P146)))^-1*LN(((O148-O147)*(P147-O147))/(Q147-O147)^2)*((O120-0.5)/(O120*(1-O120))+LN(O120/(1-O120))))^(-1)*EXP(-(LN(Q147-O147)+(1/2)*(LN((1-P146)/P146))^-1*LN((O148-O147)/(P147-O147))*LN(O120/(1-O120))+((1-2*P146)*(LN((1-P146)/P146)))^-1*LN(((O148-O147)*(P147-O147))/(Q147-O147)^2)*(O120-0.5)*LN(O120/(1-O120)))),IF(Q146="su",(-(1/2)*(LN((1-P146)/P146))^-1*LN((P148-O148)/(P148-P147))/(O120*(1-O120))-((1-2*P146)*(LN((1-P146)/P146)))^-1*LN(((P148-O148)*(P148-P147))/(P148-Q147)^2)*((O120-0.5)/(O120*(1-O120))+LN(O120/(1-O120))))^(-1)*EXP((-LN(P148-Q147)-(1/2)*(LN((1-P146)/P146))^-1*LN((P148-O148)/(P148-P147))*LN(O120/(1-O120))-((1-2*P146)*(LN((1-P146)/P146)))^-1*LN(((P148-O148)*(P148-P147))/(P148-Q147)^2)*(O120-0.5)*LN(O120/(1-O120)))),IF(Q146="b",((1/2)*(LN((1-P146)/P146))^-1*LN(((O148-O147)/(P148-O148))/((P147-O147)/(P148-P147)))/(O120*(1-O120))+((1-2*P146)*(LN((1-P146)/P146)))^-1*LN((((O148-O147)/(P148-O148))*((P147-O147)/(P148-P147)))/((Q147-O147)/(P148-Q147))^2)*((O120-0.5)/(O120*(1-O120))+LN(O120/(1-O120))))^(-1)*(1+EXP(LN((Q147-O147)/(P148-Q147))+(1/2)*(LN((1-P146)/P146))^-1*LN(((O148-O147)/(P148-O148))/((P147-O147)/(P148-P147)))*LN(O120/(1-O120))+((1-2*P146)*(LN((1-P146)/P146)))^-1*LN((((O148-O147)/(P148-O148))*((P147-O147)/(P148-P147)))/((Q147-O147)/(P148-Q147))^2)*(O120-0.5)*LN(O120/(1-O120))))^2/((P148-O147)*EXP(LN((Q147-O147)/(P148-Q147))+(1/2)*(LN((1-P146)/P146))^-1*LN(((O148-O147)/(P148-O148))/((P147-O147)/(P148-P147)))*LN(O120/(1-O120))+((1-2*P146)*(LN((1-P146)/P146)))^-1*LN((((O148-O147)/(P148-O148))*((P147-O147)/(P148-P147)))/((Q147-O147)/(P148-Q147))^2)*(O120-0.5)*LN(O120/(1-O120)))),NA())))))</f>
        <v>1.6934938559183366E-2</v>
      </c>
    </row>
    <row r="121" spans="15:17" x14ac:dyDescent="0.25">
      <c r="O121" s="47">
        <f ca="1">IF(Q148&lt;&gt;"",NA(),(ROW()-ROW(O41))/100)</f>
        <v>0.8</v>
      </c>
      <c r="P121" s="48">
        <f ca="1">IF(Q148&lt;&gt;"",NA(),IF(Q146="u",Q147+(1/2)*(LN((1-P146)/P146))^-1*(O148-P147)*LN(O121/(1-O121))+((1-2*P146)*(LN((1-P146)/P146)))^-1*(1-2*(Q147-P147)/(O148-P147))*(O148-P147)*(O121-0.5)*LN(O121/(1-O121)),IF(Q146="sl",O147+EXP(LN(Q147-O147)+(1/2)*(LN((1-P146)/P146))^-1*LN((O148-O147)/(P147-O147))*LN(O121/(1-O121))+((1-2*P146)*(LN((1-P146)/P146)))^-1*LN(((O148-O147)*(P147-O147))/(Q147-O147)^2)*(O121-0.5)*LN(O121/(1-O121))),IF(Q146="su",P148-EXP(-(-LN(P148-Q147)-(1/2)*(LN((1-P146)/P146))^-1*LN((P148-O148)/(P148-P147))*LN(O121/(1-O121))-((1-2*P146)*(LN((1-P146)/P146)))^-1*LN(((P148-O148)*(P148-P147))/(P148-Q147)^2)*(O121-0.5)*LN(O121/(1-O121)))),IF(Q146="b",(O147+P148*EXP(LN((Q147-O147)/(P148-Q147))+(1/2)*(LN((1-P146)/P146))^-1*LN(((O148-O147)/(P148-O148))/((P147-O147)/(P148-P147)))*LN(O121/(1-O121))+((1-2*P146)*(LN((1-P146)/P146)))^-1*LN((((O148-O147)/(P148-O148))*((P147-O147)/(P148-P147)))/((Q147-O147)/(P148-Q147))^2)*(O121-0.5)*LN(O121/(1-O121))))/(1+EXP(LN((Q147-O147)/(P148-Q147))+(1/2)*(LN((1-P146)/P146))^-1*LN(((O148-O147)/(P148-O148))/((P147-O147)/(P148-P147)))*LN(O121/(1-O121))+((1-2*P146)*(LN((1-P146)/P146)))^-1*LN((((O148-O147)/(P148-O148))*((P147-O147)/(P148-P147)))/((Q147-O147)/(P148-Q147))^2)*(O121-0.5)*LN(O121/(1-O121)))),NA())))))</f>
        <v>51.92568632057224</v>
      </c>
      <c r="Q121" s="49">
        <f ca="1">IF(Q148&lt;&gt;"",NA(),IF(Q146="u",((1/2)*(LN((1-P146)/P146))^-1*(O148-P147)/(O121*(1-O121))+((1-2*P146)*(LN((1-P146)/P146)))^-1*(1-2*(Q147-P147)/(O148-P147))*(O148-P147)*((O121-0.5)/(O121*(1-O121))+LN(O121/(1-O121))))^(-1),IF(Q146="sl",((1/2)*(LN((1-P146)/P146))^-1*LN((O148-O147)/(P147-O147))/(O121*(1-O121))+((1-2*P146)*(LN((1-P146)/P146)))^-1*LN(((O148-O147)*(P147-O147))/(Q147-O147)^2)*((O121-0.5)/(O121*(1-O121))+LN(O121/(1-O121))))^(-1)*EXP(-(LN(Q147-O147)+(1/2)*(LN((1-P146)/P146))^-1*LN((O148-O147)/(P147-O147))*LN(O121/(1-O121))+((1-2*P146)*(LN((1-P146)/P146)))^-1*LN(((O148-O147)*(P147-O147))/(Q147-O147)^2)*(O121-0.5)*LN(O121/(1-O121)))),IF(Q146="su",(-(1/2)*(LN((1-P146)/P146))^-1*LN((P148-O148)/(P148-P147))/(O121*(1-O121))-((1-2*P146)*(LN((1-P146)/P146)))^-1*LN(((P148-O148)*(P148-P147))/(P148-Q147)^2)*((O121-0.5)/(O121*(1-O121))+LN(O121/(1-O121))))^(-1)*EXP((-LN(P148-Q147)-(1/2)*(LN((1-P146)/P146))^-1*LN((P148-O148)/(P148-P147))*LN(O121/(1-O121))-((1-2*P146)*(LN((1-P146)/P146)))^-1*LN(((P148-O148)*(P148-P147))/(P148-Q147)^2)*(O121-0.5)*LN(O121/(1-O121)))),IF(Q146="b",((1/2)*(LN((1-P146)/P146))^-1*LN(((O148-O147)/(P148-O148))/((P147-O147)/(P148-P147)))/(O121*(1-O121))+((1-2*P146)*(LN((1-P146)/P146)))^-1*LN((((O148-O147)/(P148-O148))*((P147-O147)/(P148-P147)))/((Q147-O147)/(P148-Q147))^2)*((O121-0.5)/(O121*(1-O121))+LN(O121/(1-O121))))^(-1)*(1+EXP(LN((Q147-O147)/(P148-Q147))+(1/2)*(LN((1-P146)/P146))^-1*LN(((O148-O147)/(P148-O148))/((P147-O147)/(P148-P147)))*LN(O121/(1-O121))+((1-2*P146)*(LN((1-P146)/P146)))^-1*LN((((O148-O147)/(P148-O148))*((P147-O147)/(P148-P147)))/((Q147-O147)/(P148-Q147))^2)*(O121-0.5)*LN(O121/(1-O121))))^2/((P148-O147)*EXP(LN((Q147-O147)/(P148-Q147))+(1/2)*(LN((1-P146)/P146))^-1*LN(((O148-O147)/(P148-O148))/((P147-O147)/(P148-P147)))*LN(O121/(1-O121))+((1-2*P146)*(LN((1-P146)/P146)))^-1*LN((((O148-O147)/(P148-O148))*((P147-O147)/(P148-P147)))/((Q147-O147)/(P148-Q147))^2)*(O121-0.5)*LN(O121/(1-O121)))),NA())))))</f>
        <v>1.6241105673585315E-2</v>
      </c>
    </row>
    <row r="122" spans="15:17" x14ac:dyDescent="0.25">
      <c r="O122" s="47">
        <f ca="1">IF(Q148&lt;&gt;"",NA(),(ROW()-ROW(O41))/100)</f>
        <v>0.81</v>
      </c>
      <c r="P122" s="48">
        <f ca="1">IF(Q148&lt;&gt;"",NA(),IF(Q146="u",Q147+(1/2)*(LN((1-P146)/P146))^-1*(O148-P147)*LN(O122/(1-O122))+((1-2*P146)*(LN((1-P146)/P146)))^-1*(1-2*(Q147-P147)/(O148-P147))*(O148-P147)*(O122-0.5)*LN(O122/(1-O122)),IF(Q146="sl",O147+EXP(LN(Q147-O147)+(1/2)*(LN((1-P146)/P146))^-1*LN((O148-O147)/(P147-O147))*LN(O122/(1-O122))+((1-2*P146)*(LN((1-P146)/P146)))^-1*LN(((O148-O147)*(P147-O147))/(Q147-O147)^2)*(O122-0.5)*LN(O122/(1-O122))),IF(Q146="su",P148-EXP(-(-LN(P148-Q147)-(1/2)*(LN((1-P146)/P146))^-1*LN((P148-O148)/(P148-P147))*LN(O122/(1-O122))-((1-2*P146)*(LN((1-P146)/P146)))^-1*LN(((P148-O148)*(P148-P147))/(P148-Q147)^2)*(O122-0.5)*LN(O122/(1-O122)))),IF(Q146="b",(O147+P148*EXP(LN((Q147-O147)/(P148-Q147))+(1/2)*(LN((1-P146)/P146))^-1*LN(((O148-O147)/(P148-O148))/((P147-O147)/(P148-P147)))*LN(O122/(1-O122))+((1-2*P146)*(LN((1-P146)/P146)))^-1*LN((((O148-O147)/(P148-O148))*((P147-O147)/(P148-P147)))/((Q147-O147)/(P148-Q147))^2)*(O122-0.5)*LN(O122/(1-O122))))/(1+EXP(LN((Q147-O147)/(P148-Q147))+(1/2)*(LN((1-P146)/P146))^-1*LN(((O148-O147)/(P148-O148))/((P147-O147)/(P148-P147)))*LN(O122/(1-O122))+((1-2*P146)*(LN((1-P146)/P146)))^-1*LN((((O148-O147)/(P148-O148))*((P147-O147)/(P148-P147)))/((Q147-O147)/(P148-Q147))^2)*(O122-0.5)*LN(O122/(1-O122)))),NA())))))</f>
        <v>52.554972818909548</v>
      </c>
      <c r="Q122" s="49">
        <f ca="1">IF(Q148&lt;&gt;"",NA(),IF(Q146="u",((1/2)*(LN((1-P146)/P146))^-1*(O148-P147)/(O122*(1-O122))+((1-2*P146)*(LN((1-P146)/P146)))^-1*(1-2*(Q147-P147)/(O148-P147))*(O148-P147)*((O122-0.5)/(O122*(1-O122))+LN(O122/(1-O122))))^(-1),IF(Q146="sl",((1/2)*(LN((1-P146)/P146))^-1*LN((O148-O147)/(P147-O147))/(O122*(1-O122))+((1-2*P146)*(LN((1-P146)/P146)))^-1*LN(((O148-O147)*(P147-O147))/(Q147-O147)^2)*((O122-0.5)/(O122*(1-O122))+LN(O122/(1-O122))))^(-1)*EXP(-(LN(Q147-O147)+(1/2)*(LN((1-P146)/P146))^-1*LN((O148-O147)/(P147-O147))*LN(O122/(1-O122))+((1-2*P146)*(LN((1-P146)/P146)))^-1*LN(((O148-O147)*(P147-O147))/(Q147-O147)^2)*(O122-0.5)*LN(O122/(1-O122)))),IF(Q146="su",(-(1/2)*(LN((1-P146)/P146))^-1*LN((P148-O148)/(P148-P147))/(O122*(1-O122))-((1-2*P146)*(LN((1-P146)/P146)))^-1*LN(((P148-O148)*(P148-P147))/(P148-Q147)^2)*((O122-0.5)/(O122*(1-O122))+LN(O122/(1-O122))))^(-1)*EXP((-LN(P148-Q147)-(1/2)*(LN((1-P146)/P146))^-1*LN((P148-O148)/(P148-P147))*LN(O122/(1-O122))-((1-2*P146)*(LN((1-P146)/P146)))^-1*LN(((P148-O148)*(P148-P147))/(P148-Q147)^2)*(O122-0.5)*LN(O122/(1-O122)))),IF(Q146="b",((1/2)*(LN((1-P146)/P146))^-1*LN(((O148-O147)/(P148-O148))/((P147-O147)/(P148-P147)))/(O122*(1-O122))+((1-2*P146)*(LN((1-P146)/P146)))^-1*LN((((O148-O147)/(P148-O148))*((P147-O147)/(P148-P147)))/((Q147-O147)/(P148-Q147))^2)*((O122-0.5)/(O122*(1-O122))+LN(O122/(1-O122))))^(-1)*(1+EXP(LN((Q147-O147)/(P148-Q147))+(1/2)*(LN((1-P146)/P146))^-1*LN(((O148-O147)/(P148-O148))/((P147-O147)/(P148-P147)))*LN(O122/(1-O122))+((1-2*P146)*(LN((1-P146)/P146)))^-1*LN((((O148-O147)/(P148-O148))*((P147-O147)/(P148-P147)))/((Q147-O147)/(P148-Q147))^2)*(O122-0.5)*LN(O122/(1-O122))))^2/((P148-O147)*EXP(LN((Q147-O147)/(P148-Q147))+(1/2)*(LN((1-P146)/P146))^-1*LN(((O148-O147)/(P148-O148))/((P147-O147)/(P148-P147)))*LN(O122/(1-O122))+((1-2*P146)*(LN((1-P146)/P146)))^-1*LN((((O148-O147)/(P148-O148))*((P147-O147)/(P148-P147)))/((Q147-O147)/(P148-Q147))^2)*(O122-0.5)*LN(O122/(1-O122)))),NA())))))</f>
        <v>1.5545703022351092E-2</v>
      </c>
    </row>
    <row r="123" spans="15:17" x14ac:dyDescent="0.25">
      <c r="O123" s="47">
        <f ca="1">IF(Q148&lt;&gt;"",NA(),(ROW()-ROW(O41))/100)</f>
        <v>0.82</v>
      </c>
      <c r="P123" s="48">
        <f ca="1">IF(Q148&lt;&gt;"",NA(),IF(Q146="u",Q147+(1/2)*(LN((1-P146)/P146))^-1*(O148-P147)*LN(O123/(1-O123))+((1-2*P146)*(LN((1-P146)/P146)))^-1*(1-2*(Q147-P147)/(O148-P147))*(O148-P147)*(O123-0.5)*LN(O123/(1-O123)),IF(Q146="sl",O147+EXP(LN(Q147-O147)+(1/2)*(LN((1-P146)/P146))^-1*LN((O148-O147)/(P147-O147))*LN(O123/(1-O123))+((1-2*P146)*(LN((1-P146)/P146)))^-1*LN(((O148-O147)*(P147-O147))/(Q147-O147)^2)*(O123-0.5)*LN(O123/(1-O123))),IF(Q146="su",P148-EXP(-(-LN(P148-Q147)-(1/2)*(LN((1-P146)/P146))^-1*LN((P148-O148)/(P148-P147))*LN(O123/(1-O123))-((1-2*P146)*(LN((1-P146)/P146)))^-1*LN(((P148-O148)*(P148-P147))/(P148-Q147)^2)*(O123-0.5)*LN(O123/(1-O123)))),IF(Q146="b",(O147+P148*EXP(LN((Q147-O147)/(P148-Q147))+(1/2)*(LN((1-P146)/P146))^-1*LN(((O148-O147)/(P148-O148))/((P147-O147)/(P148-P147)))*LN(O123/(1-O123))+((1-2*P146)*(LN((1-P146)/P146)))^-1*LN((((O148-O147)/(P148-O148))*((P147-O147)/(P148-P147)))/((Q147-O147)/(P148-Q147))^2)*(O123-0.5)*LN(O123/(1-O123))))/(1+EXP(LN((Q147-O147)/(P148-Q147))+(1/2)*(LN((1-P146)/P146))^-1*LN(((O148-O147)/(P148-O148))/((P147-O147)/(P148-P147)))*LN(O123/(1-O123))+((1-2*P146)*(LN((1-P146)/P146)))^-1*LN((((O148-O147)/(P148-O148))*((P147-O147)/(P148-P147)))/((Q147-O147)/(P148-Q147))^2)*(O123-0.5)*LN(O123/(1-O123)))),NA())))))</f>
        <v>53.213103508909207</v>
      </c>
      <c r="Q123" s="49">
        <f ca="1">IF(Q148&lt;&gt;"",NA(),IF(Q146="u",((1/2)*(LN((1-P146)/P146))^-1*(O148-P147)/(O123*(1-O123))+((1-2*P146)*(LN((1-P146)/P146)))^-1*(1-2*(Q147-P147)/(O148-P147))*(O148-P147)*((O123-0.5)/(O123*(1-O123))+LN(O123/(1-O123))))^(-1),IF(Q146="sl",((1/2)*(LN((1-P146)/P146))^-1*LN((O148-O147)/(P147-O147))/(O123*(1-O123))+((1-2*P146)*(LN((1-P146)/P146)))^-1*LN(((O148-O147)*(P147-O147))/(Q147-O147)^2)*((O123-0.5)/(O123*(1-O123))+LN(O123/(1-O123))))^(-1)*EXP(-(LN(Q147-O147)+(1/2)*(LN((1-P146)/P146))^-1*LN((O148-O147)/(P147-O147))*LN(O123/(1-O123))+((1-2*P146)*(LN((1-P146)/P146)))^-1*LN(((O148-O147)*(P147-O147))/(Q147-O147)^2)*(O123-0.5)*LN(O123/(1-O123)))),IF(Q146="su",(-(1/2)*(LN((1-P146)/P146))^-1*LN((P148-O148)/(P148-P147))/(O123*(1-O123))-((1-2*P146)*(LN((1-P146)/P146)))^-1*LN(((P148-O148)*(P148-P147))/(P148-Q147)^2)*((O123-0.5)/(O123*(1-O123))+LN(O123/(1-O123))))^(-1)*EXP((-LN(P148-Q147)-(1/2)*(LN((1-P146)/P146))^-1*LN((P148-O148)/(P148-P147))*LN(O123/(1-O123))-((1-2*P146)*(LN((1-P146)/P146)))^-1*LN(((P148-O148)*(P148-P147))/(P148-Q147)^2)*(O123-0.5)*LN(O123/(1-O123)))),IF(Q146="b",((1/2)*(LN((1-P146)/P146))^-1*LN(((O148-O147)/(P148-O148))/((P147-O147)/(P148-P147)))/(O123*(1-O123))+((1-2*P146)*(LN((1-P146)/P146)))^-1*LN((((O148-O147)/(P148-O148))*((P147-O147)/(P148-P147)))/((Q147-O147)/(P148-Q147))^2)*((O123-0.5)/(O123*(1-O123))+LN(O123/(1-O123))))^(-1)*(1+EXP(LN((Q147-O147)/(P148-Q147))+(1/2)*(LN((1-P146)/P146))^-1*LN(((O148-O147)/(P148-O148))/((P147-O147)/(P148-P147)))*LN(O123/(1-O123))+((1-2*P146)*(LN((1-P146)/P146)))^-1*LN((((O148-O147)/(P148-O148))*((P147-O147)/(P148-P147)))/((Q147-O147)/(P148-Q147))^2)*(O123-0.5)*LN(O123/(1-O123))))^2/((P148-O147)*EXP(LN((Q147-O147)/(P148-Q147))+(1/2)*(LN((1-P146)/P146))^-1*LN(((O148-O147)/(P148-O148))/((P147-O147)/(P148-P147)))*LN(O123/(1-O123))+((1-2*P146)*(LN((1-P146)/P146)))^-1*LN((((O148-O147)/(P148-O148))*((P147-O147)/(P148-P147)))/((Q147-O147)/(P148-Q147))^2)*(O123-0.5)*LN(O123/(1-O123)))),NA())))))</f>
        <v>1.4848378900587928E-2</v>
      </c>
    </row>
    <row r="124" spans="15:17" x14ac:dyDescent="0.25">
      <c r="O124" s="47">
        <f ca="1">IF(Q148&lt;&gt;"",NA(),(ROW()-ROW(O41))/100)</f>
        <v>0.83</v>
      </c>
      <c r="P124" s="48">
        <f ca="1">IF(Q148&lt;&gt;"",NA(),IF(Q146="u",Q147+(1/2)*(LN((1-P146)/P146))^-1*(O148-P147)*LN(O124/(1-O124))+((1-2*P146)*(LN((1-P146)/P146)))^-1*(1-2*(Q147-P147)/(O148-P147))*(O148-P147)*(O124-0.5)*LN(O124/(1-O124)),IF(Q146="sl",O147+EXP(LN(Q147-O147)+(1/2)*(LN((1-P146)/P146))^-1*LN((O148-O147)/(P147-O147))*LN(O124/(1-O124))+((1-2*P146)*(LN((1-P146)/P146)))^-1*LN(((O148-O147)*(P147-O147))/(Q147-O147)^2)*(O124-0.5)*LN(O124/(1-O124))),IF(Q146="su",P148-EXP(-(-LN(P148-Q147)-(1/2)*(LN((1-P146)/P146))^-1*LN((P148-O148)/(P148-P147))*LN(O124/(1-O124))-((1-2*P146)*(LN((1-P146)/P146)))^-1*LN(((P148-O148)*(P148-P147))/(P148-Q147)^2)*(O124-0.5)*LN(O124/(1-O124)))),IF(Q146="b",(O147+P148*EXP(LN((Q147-O147)/(P148-Q147))+(1/2)*(LN((1-P146)/P146))^-1*LN(((O148-O147)/(P148-O148))/((P147-O147)/(P148-P147)))*LN(O124/(1-O124))+((1-2*P146)*(LN((1-P146)/P146)))^-1*LN((((O148-O147)/(P148-O148))*((P147-O147)/(P148-P147)))/((Q147-O147)/(P148-Q147))^2)*(O124-0.5)*LN(O124/(1-O124))))/(1+EXP(LN((Q147-O147)/(P148-Q147))+(1/2)*(LN((1-P146)/P146))^-1*LN(((O148-O147)/(P148-O148))/((P147-O147)/(P148-P147)))*LN(O124/(1-O124))+((1-2*P146)*(LN((1-P146)/P146)))^-1*LN((((O148-O147)/(P148-O148))*((P147-O147)/(P148-P147)))/((Q147-O147)/(P148-Q147))^2)*(O124-0.5)*LN(O124/(1-O124)))),NA())))))</f>
        <v>53.90295137291028</v>
      </c>
      <c r="Q124" s="49">
        <f ca="1">IF(Q148&lt;&gt;"",NA(),IF(Q146="u",((1/2)*(LN((1-P146)/P146))^-1*(O148-P147)/(O124*(1-O124))+((1-2*P146)*(LN((1-P146)/P146)))^-1*(1-2*(Q147-P147)/(O148-P147))*(O148-P147)*((O124-0.5)/(O124*(1-O124))+LN(O124/(1-O124))))^(-1),IF(Q146="sl",((1/2)*(LN((1-P146)/P146))^-1*LN((O148-O147)/(P147-O147))/(O124*(1-O124))+((1-2*P146)*(LN((1-P146)/P146)))^-1*LN(((O148-O147)*(P147-O147))/(Q147-O147)^2)*((O124-0.5)/(O124*(1-O124))+LN(O124/(1-O124))))^(-1)*EXP(-(LN(Q147-O147)+(1/2)*(LN((1-P146)/P146))^-1*LN((O148-O147)/(P147-O147))*LN(O124/(1-O124))+((1-2*P146)*(LN((1-P146)/P146)))^-1*LN(((O148-O147)*(P147-O147))/(Q147-O147)^2)*(O124-0.5)*LN(O124/(1-O124)))),IF(Q146="su",(-(1/2)*(LN((1-P146)/P146))^-1*LN((P148-O148)/(P148-P147))/(O124*(1-O124))-((1-2*P146)*(LN((1-P146)/P146)))^-1*LN(((P148-O148)*(P148-P147))/(P148-Q147)^2)*((O124-0.5)/(O124*(1-O124))+LN(O124/(1-O124))))^(-1)*EXP((-LN(P148-Q147)-(1/2)*(LN((1-P146)/P146))^-1*LN((P148-O148)/(P148-P147))*LN(O124/(1-O124))-((1-2*P146)*(LN((1-P146)/P146)))^-1*LN(((P148-O148)*(P148-P147))/(P148-Q147)^2)*(O124-0.5)*LN(O124/(1-O124)))),IF(Q146="b",((1/2)*(LN((1-P146)/P146))^-1*LN(((O148-O147)/(P148-O148))/((P147-O147)/(P148-P147)))/(O124*(1-O124))+((1-2*P146)*(LN((1-P146)/P146)))^-1*LN((((O148-O147)/(P148-O148))*((P147-O147)/(P148-P147)))/((Q147-O147)/(P148-Q147))^2)*((O124-0.5)/(O124*(1-O124))+LN(O124/(1-O124))))^(-1)*(1+EXP(LN((Q147-O147)/(P148-Q147))+(1/2)*(LN((1-P146)/P146))^-1*LN(((O148-O147)/(P148-O148))/((P147-O147)/(P148-P147)))*LN(O124/(1-O124))+((1-2*P146)*(LN((1-P146)/P146)))^-1*LN((((O148-O147)/(P148-O148))*((P147-O147)/(P148-P147)))/((Q147-O147)/(P148-Q147))^2)*(O124-0.5)*LN(O124/(1-O124))))^2/((P148-O147)*EXP(LN((Q147-O147)/(P148-Q147))+(1/2)*(LN((1-P146)/P146))^-1*LN(((O148-O147)/(P148-O148))/((P147-O147)/(P148-P147)))*LN(O124/(1-O124))+((1-2*P146)*(LN((1-P146)/P146)))^-1*LN((((O148-O147)/(P148-O148))*((P147-O147)/(P148-P147)))/((Q147-O147)/(P148-Q147))^2)*(O124-0.5)*LN(O124/(1-O124)))),NA())))))</f>
        <v>1.4148722194092021E-2</v>
      </c>
    </row>
    <row r="125" spans="15:17" x14ac:dyDescent="0.25">
      <c r="O125" s="47">
        <f ca="1">IF(Q148&lt;&gt;"",NA(),(ROW()-ROW(O41))/100)</f>
        <v>0.84</v>
      </c>
      <c r="P125" s="48">
        <f ca="1">IF(Q148&lt;&gt;"",NA(),IF(Q146="u",Q147+(1/2)*(LN((1-P146)/P146))^-1*(O148-P147)*LN(O125/(1-O125))+((1-2*P146)*(LN((1-P146)/P146)))^-1*(1-2*(Q147-P147)/(O148-P147))*(O148-P147)*(O125-0.5)*LN(O125/(1-O125)),IF(Q146="sl",O147+EXP(LN(Q147-O147)+(1/2)*(LN((1-P146)/P146))^-1*LN((O148-O147)/(P147-O147))*LN(O125/(1-O125))+((1-2*P146)*(LN((1-P146)/P146)))^-1*LN(((O148-O147)*(P147-O147))/(Q147-O147)^2)*(O125-0.5)*LN(O125/(1-O125))),IF(Q146="su",P148-EXP(-(-LN(P148-Q147)-(1/2)*(LN((1-P146)/P146))^-1*LN((P148-O148)/(P148-P147))*LN(O125/(1-O125))-((1-2*P146)*(LN((1-P146)/P146)))^-1*LN(((P148-O148)*(P148-P147))/(P148-Q147)^2)*(O125-0.5)*LN(O125/(1-O125)))),IF(Q146="b",(O147+P148*EXP(LN((Q147-O147)/(P148-Q147))+(1/2)*(LN((1-P146)/P146))^-1*LN(((O148-O147)/(P148-O148))/((P147-O147)/(P148-P147)))*LN(O125/(1-O125))+((1-2*P146)*(LN((1-P146)/P146)))^-1*LN((((O148-O147)/(P148-O148))*((P147-O147)/(P148-P147)))/((Q147-O147)/(P148-Q147))^2)*(O125-0.5)*LN(O125/(1-O125))))/(1+EXP(LN((Q147-O147)/(P148-Q147))+(1/2)*(LN((1-P146)/P146))^-1*LN(((O148-O147)/(P148-O148))/((P147-O147)/(P148-P147)))*LN(O125/(1-O125))+((1-2*P146)*(LN((1-P146)/P146)))^-1*LN((((O148-O147)/(P148-O148))*((P147-O147)/(P148-P147)))/((Q147-O147)/(P148-Q147))^2)*(O125-0.5)*LN(O125/(1-O125)))),NA())))))</f>
        <v>54.62786413763952</v>
      </c>
      <c r="Q125" s="49">
        <f ca="1">IF(Q148&lt;&gt;"",NA(),IF(Q146="u",((1/2)*(LN((1-P146)/P146))^-1*(O148-P147)/(O125*(1-O125))+((1-2*P146)*(LN((1-P146)/P146)))^-1*(1-2*(Q147-P147)/(O148-P147))*(O148-P147)*((O125-0.5)/(O125*(1-O125))+LN(O125/(1-O125))))^(-1),IF(Q146="sl",((1/2)*(LN((1-P146)/P146))^-1*LN((O148-O147)/(P147-O147))/(O125*(1-O125))+((1-2*P146)*(LN((1-P146)/P146)))^-1*LN(((O148-O147)*(P147-O147))/(Q147-O147)^2)*((O125-0.5)/(O125*(1-O125))+LN(O125/(1-O125))))^(-1)*EXP(-(LN(Q147-O147)+(1/2)*(LN((1-P146)/P146))^-1*LN((O148-O147)/(P147-O147))*LN(O125/(1-O125))+((1-2*P146)*(LN((1-P146)/P146)))^-1*LN(((O148-O147)*(P147-O147))/(Q147-O147)^2)*(O125-0.5)*LN(O125/(1-O125)))),IF(Q146="su",(-(1/2)*(LN((1-P146)/P146))^-1*LN((P148-O148)/(P148-P147))/(O125*(1-O125))-((1-2*P146)*(LN((1-P146)/P146)))^-1*LN(((P148-O148)*(P148-P147))/(P148-Q147)^2)*((O125-0.5)/(O125*(1-O125))+LN(O125/(1-O125))))^(-1)*EXP((-LN(P148-Q147)-(1/2)*(LN((1-P146)/P146))^-1*LN((P148-O148)/(P148-P147))*LN(O125/(1-O125))-((1-2*P146)*(LN((1-P146)/P146)))^-1*LN(((P148-O148)*(P148-P147))/(P148-Q147)^2)*(O125-0.5)*LN(O125/(1-O125)))),IF(Q146="b",((1/2)*(LN((1-P146)/P146))^-1*LN(((O148-O147)/(P148-O148))/((P147-O147)/(P148-P147)))/(O125*(1-O125))+((1-2*P146)*(LN((1-P146)/P146)))^-1*LN((((O148-O147)/(P148-O148))*((P147-O147)/(P148-P147)))/((Q147-O147)/(P148-Q147))^2)*((O125-0.5)/(O125*(1-O125))+LN(O125/(1-O125))))^(-1)*(1+EXP(LN((Q147-O147)/(P148-Q147))+(1/2)*(LN((1-P146)/P146))^-1*LN(((O148-O147)/(P148-O148))/((P147-O147)/(P148-P147)))*LN(O125/(1-O125))+((1-2*P146)*(LN((1-P146)/P146)))^-1*LN((((O148-O147)/(P148-O148))*((P147-O147)/(P148-P147)))/((Q147-O147)/(P148-Q147))^2)*(O125-0.5)*LN(O125/(1-O125))))^2/((P148-O147)*EXP(LN((Q147-O147)/(P148-Q147))+(1/2)*(LN((1-P146)/P146))^-1*LN(((O148-O147)/(P148-O148))/((P147-O147)/(P148-P147)))*LN(O125/(1-O125))+((1-2*P146)*(LN((1-P146)/P146)))^-1*LN((((O148-O147)/(P148-O148))*((P147-O147)/(P148-P147)))/((Q147-O147)/(P148-Q147))^2)*(O125-0.5)*LN(O125/(1-O125)))),NA())))))</f>
        <v>1.3446253425040517E-2</v>
      </c>
    </row>
    <row r="126" spans="15:17" x14ac:dyDescent="0.25">
      <c r="O126" s="47">
        <f ca="1">IF(Q148&lt;&gt;"",NA(),(ROW()-ROW(O41))/100)</f>
        <v>0.85</v>
      </c>
      <c r="P126" s="48">
        <f ca="1">IF(Q148&lt;&gt;"",NA(),IF(Q146="u",Q147+(1/2)*(LN((1-P146)/P146))^-1*(O148-P147)*LN(O126/(1-O126))+((1-2*P146)*(LN((1-P146)/P146)))^-1*(1-2*(Q147-P147)/(O148-P147))*(O148-P147)*(O126-0.5)*LN(O126/(1-O126)),IF(Q146="sl",O147+EXP(LN(Q147-O147)+(1/2)*(LN((1-P146)/P146))^-1*LN((O148-O147)/(P147-O147))*LN(O126/(1-O126))+((1-2*P146)*(LN((1-P146)/P146)))^-1*LN(((O148-O147)*(P147-O147))/(Q147-O147)^2)*(O126-0.5)*LN(O126/(1-O126))),IF(Q146="su",P148-EXP(-(-LN(P148-Q147)-(1/2)*(LN((1-P146)/P146))^-1*LN((P148-O148)/(P148-P147))*LN(O126/(1-O126))-((1-2*P146)*(LN((1-P146)/P146)))^-1*LN(((P148-O148)*(P148-P147))/(P148-Q147)^2)*(O126-0.5)*LN(O126/(1-O126)))),IF(Q146="b",(O147+P148*EXP(LN((Q147-O147)/(P148-Q147))+(1/2)*(LN((1-P146)/P146))^-1*LN(((O148-O147)/(P148-O148))/((P147-O147)/(P148-P147)))*LN(O126/(1-O126))+((1-2*P146)*(LN((1-P146)/P146)))^-1*LN((((O148-O147)/(P148-O148))*((P147-O147)/(P148-P147)))/((Q147-O147)/(P148-Q147))^2)*(O126-0.5)*LN(O126/(1-O126))))/(1+EXP(LN((Q147-O147)/(P148-Q147))+(1/2)*(LN((1-P146)/P146))^-1*LN(((O148-O147)/(P148-O148))/((P147-O147)/(P148-P147)))*LN(O126/(1-O126))+((1-2*P146)*(LN((1-P146)/P146)))^-1*LN((((O148-O147)/(P148-O148))*((P147-O147)/(P148-P147)))/((Q147-O147)/(P148-Q147))^2)*(O126-0.5)*LN(O126/(1-O126)))),NA())))))</f>
        <v>55.391778734975063</v>
      </c>
      <c r="Q126" s="49">
        <f ca="1">IF(Q148&lt;&gt;"",NA(),IF(Q146="u",((1/2)*(LN((1-P146)/P146))^-1*(O148-P147)/(O126*(1-O126))+((1-2*P146)*(LN((1-P146)/P146)))^-1*(1-2*(Q147-P147)/(O148-P147))*(O148-P147)*((O126-0.5)/(O126*(1-O126))+LN(O126/(1-O126))))^(-1),IF(Q146="sl",((1/2)*(LN((1-P146)/P146))^-1*LN((O148-O147)/(P147-O147))/(O126*(1-O126))+((1-2*P146)*(LN((1-P146)/P146)))^-1*LN(((O148-O147)*(P147-O147))/(Q147-O147)^2)*((O126-0.5)/(O126*(1-O126))+LN(O126/(1-O126))))^(-1)*EXP(-(LN(Q147-O147)+(1/2)*(LN((1-P146)/P146))^-1*LN((O148-O147)/(P147-O147))*LN(O126/(1-O126))+((1-2*P146)*(LN((1-P146)/P146)))^-1*LN(((O148-O147)*(P147-O147))/(Q147-O147)^2)*(O126-0.5)*LN(O126/(1-O126)))),IF(Q146="su",(-(1/2)*(LN((1-P146)/P146))^-1*LN((P148-O148)/(P148-P147))/(O126*(1-O126))-((1-2*P146)*(LN((1-P146)/P146)))^-1*LN(((P148-O148)*(P148-P147))/(P148-Q147)^2)*((O126-0.5)/(O126*(1-O126))+LN(O126/(1-O126))))^(-1)*EXP((-LN(P148-Q147)-(1/2)*(LN((1-P146)/P146))^-1*LN((P148-O148)/(P148-P147))*LN(O126/(1-O126))-((1-2*P146)*(LN((1-P146)/P146)))^-1*LN(((P148-O148)*(P148-P147))/(P148-Q147)^2)*(O126-0.5)*LN(O126/(1-O126)))),IF(Q146="b",((1/2)*(LN((1-P146)/P146))^-1*LN(((O148-O147)/(P148-O148))/((P147-O147)/(P148-P147)))/(O126*(1-O126))+((1-2*P146)*(LN((1-P146)/P146)))^-1*LN((((O148-O147)/(P148-O148))*((P147-O147)/(P148-P147)))/((Q147-O147)/(P148-Q147))^2)*((O126-0.5)/(O126*(1-O126))+LN(O126/(1-O126))))^(-1)*(1+EXP(LN((Q147-O147)/(P148-Q147))+(1/2)*(LN((1-P146)/P146))^-1*LN(((O148-O147)/(P148-O148))/((P147-O147)/(P148-P147)))*LN(O126/(1-O126))+((1-2*P146)*(LN((1-P146)/P146)))^-1*LN((((O148-O147)/(P148-O148))*((P147-O147)/(P148-P147)))/((Q147-O147)/(P148-Q147))^2)*(O126-0.5)*LN(O126/(1-O126))))^2/((P148-O147)*EXP(LN((Q147-O147)/(P148-Q147))+(1/2)*(LN((1-P146)/P146))^-1*LN(((O148-O147)/(P148-O148))/((P147-O147)/(P148-P147)))*LN(O126/(1-O126))+((1-2*P146)*(LN((1-P146)/P146)))^-1*LN((((O148-O147)/(P148-O148))*((P147-O147)/(P148-P147)))/((Q147-O147)/(P148-Q147))^2)*(O126-0.5)*LN(O126/(1-O126)))),NA())))))</f>
        <v>1.2740413238588835E-2</v>
      </c>
    </row>
    <row r="127" spans="15:17" x14ac:dyDescent="0.25">
      <c r="O127" s="47">
        <f ca="1">IF(Q148&lt;&gt;"",NA(),(ROW()-ROW(O41))/100)</f>
        <v>0.86</v>
      </c>
      <c r="P127" s="48">
        <f ca="1">IF(Q148&lt;&gt;"",NA(),IF(Q146="u",Q147+(1/2)*(LN((1-P146)/P146))^-1*(O148-P147)*LN(O127/(1-O127))+((1-2*P146)*(LN((1-P146)/P146)))^-1*(1-2*(Q147-P147)/(O148-P147))*(O148-P147)*(O127-0.5)*LN(O127/(1-O127)),IF(Q146="sl",O147+EXP(LN(Q147-O147)+(1/2)*(LN((1-P146)/P146))^-1*LN((O148-O147)/(P147-O147))*LN(O127/(1-O127))+((1-2*P146)*(LN((1-P146)/P146)))^-1*LN(((O148-O147)*(P147-O147))/(Q147-O147)^2)*(O127-0.5)*LN(O127/(1-O127))),IF(Q146="su",P148-EXP(-(-LN(P148-Q147)-(1/2)*(LN((1-P146)/P146))^-1*LN((P148-O148)/(P148-P147))*LN(O127/(1-O127))-((1-2*P146)*(LN((1-P146)/P146)))^-1*LN(((P148-O148)*(P148-P147))/(P148-Q147)^2)*(O127-0.5)*LN(O127/(1-O127)))),IF(Q146="b",(O147+P148*EXP(LN((Q147-O147)/(P148-Q147))+(1/2)*(LN((1-P146)/P146))^-1*LN(((O148-O147)/(P148-O148))/((P147-O147)/(P148-P147)))*LN(O127/(1-O127))+((1-2*P146)*(LN((1-P146)/P146)))^-1*LN((((O148-O147)/(P148-O148))*((P147-O147)/(P148-P147)))/((Q147-O147)/(P148-Q147))^2)*(O127-0.5)*LN(O127/(1-O127))))/(1+EXP(LN((Q147-O147)/(P148-Q147))+(1/2)*(LN((1-P146)/P146))^-1*LN(((O148-O147)/(P148-O148))/((P147-O147)/(P148-P147)))*LN(O127/(1-O127))+((1-2*P146)*(LN((1-P146)/P146)))^-1*LN((((O148-O147)/(P148-O148))*((P147-O147)/(P148-P147)))/((Q147-O147)/(P148-Q147))^2)*(O127-0.5)*LN(O127/(1-O127)))),NA())))))</f>
        <v>56.199373040753116</v>
      </c>
      <c r="Q127" s="49">
        <f ca="1">IF(Q148&lt;&gt;"",NA(),IF(Q146="u",((1/2)*(LN((1-P146)/P146))^-1*(O148-P147)/(O127*(1-O127))+((1-2*P146)*(LN((1-P146)/P146)))^-1*(1-2*(Q147-P147)/(O148-P147))*(O148-P147)*((O127-0.5)/(O127*(1-O127))+LN(O127/(1-O127))))^(-1),IF(Q146="sl",((1/2)*(LN((1-P146)/P146))^-1*LN((O148-O147)/(P147-O147))/(O127*(1-O127))+((1-2*P146)*(LN((1-P146)/P146)))^-1*LN(((O148-O147)*(P147-O147))/(Q147-O147)^2)*((O127-0.5)/(O127*(1-O127))+LN(O127/(1-O127))))^(-1)*EXP(-(LN(Q147-O147)+(1/2)*(LN((1-P146)/P146))^-1*LN((O148-O147)/(P147-O147))*LN(O127/(1-O127))+((1-2*P146)*(LN((1-P146)/P146)))^-1*LN(((O148-O147)*(P147-O147))/(Q147-O147)^2)*(O127-0.5)*LN(O127/(1-O127)))),IF(Q146="su",(-(1/2)*(LN((1-P146)/P146))^-1*LN((P148-O148)/(P148-P147))/(O127*(1-O127))-((1-2*P146)*(LN((1-P146)/P146)))^-1*LN(((P148-O148)*(P148-P147))/(P148-Q147)^2)*((O127-0.5)/(O127*(1-O127))+LN(O127/(1-O127))))^(-1)*EXP((-LN(P148-Q147)-(1/2)*(LN((1-P146)/P146))^-1*LN((P148-O148)/(P148-P147))*LN(O127/(1-O127))-((1-2*P146)*(LN((1-P146)/P146)))^-1*LN(((P148-O148)*(P148-P147))/(P148-Q147)^2)*(O127-0.5)*LN(O127/(1-O127)))),IF(Q146="b",((1/2)*(LN((1-P146)/P146))^-1*LN(((O148-O147)/(P148-O148))/((P147-O147)/(P148-P147)))/(O127*(1-O127))+((1-2*P146)*(LN((1-P146)/P146)))^-1*LN((((O148-O147)/(P148-O148))*((P147-O147)/(P148-P147)))/((Q147-O147)/(P148-Q147))^2)*((O127-0.5)/(O127*(1-O127))+LN(O127/(1-O127))))^(-1)*(1+EXP(LN((Q147-O147)/(P148-Q147))+(1/2)*(LN((1-P146)/P146))^-1*LN(((O148-O147)/(P148-O148))/((P147-O147)/(P148-P147)))*LN(O127/(1-O127))+((1-2*P146)*(LN((1-P146)/P146)))^-1*LN((((O148-O147)/(P148-O148))*((P147-O147)/(P148-P147)))/((Q147-O147)/(P148-Q147))^2)*(O127-0.5)*LN(O127/(1-O127))))^2/((P148-O147)*EXP(LN((Q147-O147)/(P148-Q147))+(1/2)*(LN((1-P146)/P146))^-1*LN(((O148-O147)/(P148-O148))/((P147-O147)/(P148-P147)))*LN(O127/(1-O127))+((1-2*P146)*(LN((1-P146)/P146)))^-1*LN((((O148-O147)/(P148-O148))*((P147-O147)/(P148-P147)))/((Q147-O147)/(P148-Q147))^2)*(O127-0.5)*LN(O127/(1-O127)))),NA())))))</f>
        <v>1.203054745590772E-2</v>
      </c>
    </row>
    <row r="128" spans="15:17" x14ac:dyDescent="0.25">
      <c r="O128" s="47">
        <f ca="1">IF(Q148&lt;&gt;"",NA(),(ROW()-ROW(O41))/100)</f>
        <v>0.87</v>
      </c>
      <c r="P128" s="48">
        <f ca="1">IF(Q148&lt;&gt;"",NA(),IF(Q146="u",Q147+(1/2)*(LN((1-P146)/P146))^-1*(O148-P147)*LN(O128/(1-O128))+((1-2*P146)*(LN((1-P146)/P146)))^-1*(1-2*(Q147-P147)/(O148-P147))*(O148-P147)*(O128-0.5)*LN(O128/(1-O128)),IF(Q146="sl",O147+EXP(LN(Q147-O147)+(1/2)*(LN((1-P146)/P146))^-1*LN((O148-O147)/(P147-O147))*LN(O128/(1-O128))+((1-2*P146)*(LN((1-P146)/P146)))^-1*LN(((O148-O147)*(P147-O147))/(Q147-O147)^2)*(O128-0.5)*LN(O128/(1-O128))),IF(Q146="su",P148-EXP(-(-LN(P148-Q147)-(1/2)*(LN((1-P146)/P146))^-1*LN((P148-O148)/(P148-P147))*LN(O128/(1-O128))-((1-2*P146)*(LN((1-P146)/P146)))^-1*LN(((P148-O148)*(P148-P147))/(P148-Q147)^2)*(O128-0.5)*LN(O128/(1-O128)))),IF(Q146="b",(O147+P148*EXP(LN((Q147-O147)/(P148-Q147))+(1/2)*(LN((1-P146)/P146))^-1*LN(((O148-O147)/(P148-O148))/((P147-O147)/(P148-P147)))*LN(O128/(1-O128))+((1-2*P146)*(LN((1-P146)/P146)))^-1*LN((((O148-O147)/(P148-O148))*((P147-O147)/(P148-P147)))/((Q147-O147)/(P148-Q147))^2)*(O128-0.5)*LN(O128/(1-O128))))/(1+EXP(LN((Q147-O147)/(P148-Q147))+(1/2)*(LN((1-P146)/P146))^-1*LN(((O148-O147)/(P148-O148))/((P147-O147)/(P148-P147)))*LN(O128/(1-O128))+((1-2*P146)*(LN((1-P146)/P146)))^-1*LN((((O148-O147)/(P148-O148))*((P147-O147)/(P148-P147)))/((Q147-O147)/(P148-Q147))^2)*(O128-0.5)*LN(O128/(1-O128)))),NA())))))</f>
        <v>57.056270659589686</v>
      </c>
      <c r="Q128" s="49">
        <f ca="1">IF(Q148&lt;&gt;"",NA(),IF(Q146="u",((1/2)*(LN((1-P146)/P146))^-1*(O148-P147)/(O128*(1-O128))+((1-2*P146)*(LN((1-P146)/P146)))^-1*(1-2*(Q147-P147)/(O148-P147))*(O148-P147)*((O128-0.5)/(O128*(1-O128))+LN(O128/(1-O128))))^(-1),IF(Q146="sl",((1/2)*(LN((1-P146)/P146))^-1*LN((O148-O147)/(P147-O147))/(O128*(1-O128))+((1-2*P146)*(LN((1-P146)/P146)))^-1*LN(((O148-O147)*(P147-O147))/(Q147-O147)^2)*((O128-0.5)/(O128*(1-O128))+LN(O128/(1-O128))))^(-1)*EXP(-(LN(Q147-O147)+(1/2)*(LN((1-P146)/P146))^-1*LN((O148-O147)/(P147-O147))*LN(O128/(1-O128))+((1-2*P146)*(LN((1-P146)/P146)))^-1*LN(((O148-O147)*(P147-O147))/(Q147-O147)^2)*(O128-0.5)*LN(O128/(1-O128)))),IF(Q146="su",(-(1/2)*(LN((1-P146)/P146))^-1*LN((P148-O148)/(P148-P147))/(O128*(1-O128))-((1-2*P146)*(LN((1-P146)/P146)))^-1*LN(((P148-O148)*(P148-P147))/(P148-Q147)^2)*((O128-0.5)/(O128*(1-O128))+LN(O128/(1-O128))))^(-1)*EXP((-LN(P148-Q147)-(1/2)*(LN((1-P146)/P146))^-1*LN((P148-O148)/(P148-P147))*LN(O128/(1-O128))-((1-2*P146)*(LN((1-P146)/P146)))^-1*LN(((P148-O148)*(P148-P147))/(P148-Q147)^2)*(O128-0.5)*LN(O128/(1-O128)))),IF(Q146="b",((1/2)*(LN((1-P146)/P146))^-1*LN(((O148-O147)/(P148-O148))/((P147-O147)/(P148-P147)))/(O128*(1-O128))+((1-2*P146)*(LN((1-P146)/P146)))^-1*LN((((O148-O147)/(P148-O148))*((P147-O147)/(P148-P147)))/((Q147-O147)/(P148-Q147))^2)*((O128-0.5)/(O128*(1-O128))+LN(O128/(1-O128))))^(-1)*(1+EXP(LN((Q147-O147)/(P148-Q147))+(1/2)*(LN((1-P146)/P146))^-1*LN(((O148-O147)/(P148-O148))/((P147-O147)/(P148-P147)))*LN(O128/(1-O128))+((1-2*P146)*(LN((1-P146)/P146)))^-1*LN((((O148-O147)/(P148-O148))*((P147-O147)/(P148-P147)))/((Q147-O147)/(P148-Q147))^2)*(O128-0.5)*LN(O128/(1-O128))))^2/((P148-O147)*EXP(LN((Q147-O147)/(P148-Q147))+(1/2)*(LN((1-P146)/P146))^-1*LN(((O148-O147)/(P148-O148))/((P147-O147)/(P148-P147)))*LN(O128/(1-O128))+((1-2*P146)*(LN((1-P146)/P146)))^-1*LN((((O148-O147)/(P148-O148))*((P147-O147)/(P148-P147)))/((Q147-O147)/(P148-Q147))^2)*(O128-0.5)*LN(O128/(1-O128)))),NA())))))</f>
        <v>1.1315887423301189E-2</v>
      </c>
    </row>
    <row r="129" spans="15:17" x14ac:dyDescent="0.25">
      <c r="O129" s="47">
        <f ca="1">IF(Q148&lt;&gt;"",NA(),(ROW()-ROW(O41))/100)</f>
        <v>0.88</v>
      </c>
      <c r="P129" s="48">
        <f ca="1">IF(Q148&lt;&gt;"",NA(),IF(Q146="u",Q147+(1/2)*(LN((1-P146)/P146))^-1*(O148-P147)*LN(O129/(1-O129))+((1-2*P146)*(LN((1-P146)/P146)))^-1*(1-2*(Q147-P147)/(O148-P147))*(O148-P147)*(O129-0.5)*LN(O129/(1-O129)),IF(Q146="sl",O147+EXP(LN(Q147-O147)+(1/2)*(LN((1-P146)/P146))^-1*LN((O148-O147)/(P147-O147))*LN(O129/(1-O129))+((1-2*P146)*(LN((1-P146)/P146)))^-1*LN(((O148-O147)*(P147-O147))/(Q147-O147)^2)*(O129-0.5)*LN(O129/(1-O129))),IF(Q146="su",P148-EXP(-(-LN(P148-Q147)-(1/2)*(LN((1-P146)/P146))^-1*LN((P148-O148)/(P148-P147))*LN(O129/(1-O129))-((1-2*P146)*(LN((1-P146)/P146)))^-1*LN(((P148-O148)*(P148-P147))/(P148-Q147)^2)*(O129-0.5)*LN(O129/(1-O129)))),IF(Q146="b",(O147+P148*EXP(LN((Q147-O147)/(P148-Q147))+(1/2)*(LN((1-P146)/P146))^-1*LN(((O148-O147)/(P148-O148))/((P147-O147)/(P148-P147)))*LN(O129/(1-O129))+((1-2*P146)*(LN((1-P146)/P146)))^-1*LN((((O148-O147)/(P148-O148))*((P147-O147)/(P148-P147)))/((Q147-O147)/(P148-Q147))^2)*(O129-0.5)*LN(O129/(1-O129))))/(1+EXP(LN((Q147-O147)/(P148-Q147))+(1/2)*(LN((1-P146)/P146))^-1*LN(((O148-O147)/(P148-O148))/((P147-O147)/(P148-P147)))*LN(O129/(1-O129))+((1-2*P146)*(LN((1-P146)/P146)))^-1*LN((((O148-O147)/(P148-O148))*((P147-O147)/(P148-P147)))/((Q147-O147)/(P148-Q147))^2)*(O129-0.5)*LN(O129/(1-O129)))),NA())))))</f>
        <v>57.969322970710294</v>
      </c>
      <c r="Q129" s="49">
        <f ca="1">IF(Q148&lt;&gt;"",NA(),IF(Q146="u",((1/2)*(LN((1-P146)/P146))^-1*(O148-P147)/(O129*(1-O129))+((1-2*P146)*(LN((1-P146)/P146)))^-1*(1-2*(Q147-P147)/(O148-P147))*(O148-P147)*((O129-0.5)/(O129*(1-O129))+LN(O129/(1-O129))))^(-1),IF(Q146="sl",((1/2)*(LN((1-P146)/P146))^-1*LN((O148-O147)/(P147-O147))/(O129*(1-O129))+((1-2*P146)*(LN((1-P146)/P146)))^-1*LN(((O148-O147)*(P147-O147))/(Q147-O147)^2)*((O129-0.5)/(O129*(1-O129))+LN(O129/(1-O129))))^(-1)*EXP(-(LN(Q147-O147)+(1/2)*(LN((1-P146)/P146))^-1*LN((O148-O147)/(P147-O147))*LN(O129/(1-O129))+((1-2*P146)*(LN((1-P146)/P146)))^-1*LN(((O148-O147)*(P147-O147))/(Q147-O147)^2)*(O129-0.5)*LN(O129/(1-O129)))),IF(Q146="su",(-(1/2)*(LN((1-P146)/P146))^-1*LN((P148-O148)/(P148-P147))/(O129*(1-O129))-((1-2*P146)*(LN((1-P146)/P146)))^-1*LN(((P148-O148)*(P148-P147))/(P148-Q147)^2)*((O129-0.5)/(O129*(1-O129))+LN(O129/(1-O129))))^(-1)*EXP((-LN(P148-Q147)-(1/2)*(LN((1-P146)/P146))^-1*LN((P148-O148)/(P148-P147))*LN(O129/(1-O129))-((1-2*P146)*(LN((1-P146)/P146)))^-1*LN(((P148-O148)*(P148-P147))/(P148-Q147)^2)*(O129-0.5)*LN(O129/(1-O129)))),IF(Q146="b",((1/2)*(LN((1-P146)/P146))^-1*LN(((O148-O147)/(P148-O148))/((P147-O147)/(P148-P147)))/(O129*(1-O129))+((1-2*P146)*(LN((1-P146)/P146)))^-1*LN((((O148-O147)/(P148-O148))*((P147-O147)/(P148-P147)))/((Q147-O147)/(P148-Q147))^2)*((O129-0.5)/(O129*(1-O129))+LN(O129/(1-O129))))^(-1)*(1+EXP(LN((Q147-O147)/(P148-Q147))+(1/2)*(LN((1-P146)/P146))^-1*LN(((O148-O147)/(P148-O148))/((P147-O147)/(P148-P147)))*LN(O129/(1-O129))+((1-2*P146)*(LN((1-P146)/P146)))^-1*LN((((O148-O147)/(P148-O148))*((P147-O147)/(P148-P147)))/((Q147-O147)/(P148-Q147))^2)*(O129-0.5)*LN(O129/(1-O129))))^2/((P148-O147)*EXP(LN((Q147-O147)/(P148-Q147))+(1/2)*(LN((1-P146)/P146))^-1*LN(((O148-O147)/(P148-O148))/((P147-O147)/(P148-P147)))*LN(O129/(1-O129))+((1-2*P146)*(LN((1-P146)/P146)))^-1*LN((((O148-O147)/(P148-O148))*((P147-O147)/(P148-P147)))/((Q147-O147)/(P148-Q147))^2)*(O129-0.5)*LN(O129/(1-O129)))),NA())))))</f>
        <v>1.0595523766681087E-2</v>
      </c>
    </row>
    <row r="130" spans="15:17" x14ac:dyDescent="0.25">
      <c r="O130" s="47">
        <f ca="1">IF(Q148&lt;&gt;"",NA(),(ROW()-ROW(O41))/100)</f>
        <v>0.89</v>
      </c>
      <c r="P130" s="48">
        <f ca="1">IF(Q148&lt;&gt;"",NA(),IF(Q146="u",Q147+(1/2)*(LN((1-P146)/P146))^-1*(O148-P147)*LN(O130/(1-O130))+((1-2*P146)*(LN((1-P146)/P146)))^-1*(1-2*(Q147-P147)/(O148-P147))*(O148-P147)*(O130-0.5)*LN(O130/(1-O130)),IF(Q146="sl",O147+EXP(LN(Q147-O147)+(1/2)*(LN((1-P146)/P146))^-1*LN((O148-O147)/(P147-O147))*LN(O130/(1-O130))+((1-2*P146)*(LN((1-P146)/P146)))^-1*LN(((O148-O147)*(P147-O147))/(Q147-O147)^2)*(O130-0.5)*LN(O130/(1-O130))),IF(Q146="su",P148-EXP(-(-LN(P148-Q147)-(1/2)*(LN((1-P146)/P146))^-1*LN((P148-O148)/(P148-P147))*LN(O130/(1-O130))-((1-2*P146)*(LN((1-P146)/P146)))^-1*LN(((P148-O148)*(P148-P147))/(P148-Q147)^2)*(O130-0.5)*LN(O130/(1-O130)))),IF(Q146="b",(O147+P148*EXP(LN((Q147-O147)/(P148-Q147))+(1/2)*(LN((1-P146)/P146))^-1*LN(((O148-O147)/(P148-O148))/((P147-O147)/(P148-P147)))*LN(O130/(1-O130))+((1-2*P146)*(LN((1-P146)/P146)))^-1*LN((((O148-O147)/(P148-O148))*((P147-O147)/(P148-P147)))/((Q147-O147)/(P148-Q147))^2)*(O130-0.5)*LN(O130/(1-O130))))/(1+EXP(LN((Q147-O147)/(P148-Q147))+(1/2)*(LN((1-P146)/P146))^-1*LN(((O148-O147)/(P148-O148))/((P147-O147)/(P148-P147)))*LN(O130/(1-O130))+((1-2*P146)*(LN((1-P146)/P146)))^-1*LN((((O148-O147)/(P148-O148))*((P147-O147)/(P148-P147)))/((Q147-O147)/(P148-Q147))^2)*(O130-0.5)*LN(O130/(1-O130)))),NA())))))</f>
        <v>58.947006740266545</v>
      </c>
      <c r="Q130" s="49">
        <f ca="1">IF(Q148&lt;&gt;"",NA(),IF(Q146="u",((1/2)*(LN((1-P146)/P146))^-1*(O148-P147)/(O130*(1-O130))+((1-2*P146)*(LN((1-P146)/P146)))^-1*(1-2*(Q147-P147)/(O148-P147))*(O148-P147)*((O130-0.5)/(O130*(1-O130))+LN(O130/(1-O130))))^(-1),IF(Q146="sl",((1/2)*(LN((1-P146)/P146))^-1*LN((O148-O147)/(P147-O147))/(O130*(1-O130))+((1-2*P146)*(LN((1-P146)/P146)))^-1*LN(((O148-O147)*(P147-O147))/(Q147-O147)^2)*((O130-0.5)/(O130*(1-O130))+LN(O130/(1-O130))))^(-1)*EXP(-(LN(Q147-O147)+(1/2)*(LN((1-P146)/P146))^-1*LN((O148-O147)/(P147-O147))*LN(O130/(1-O130))+((1-2*P146)*(LN((1-P146)/P146)))^-1*LN(((O148-O147)*(P147-O147))/(Q147-O147)^2)*(O130-0.5)*LN(O130/(1-O130)))),IF(Q146="su",(-(1/2)*(LN((1-P146)/P146))^-1*LN((P148-O148)/(P148-P147))/(O130*(1-O130))-((1-2*P146)*(LN((1-P146)/P146)))^-1*LN(((P148-O148)*(P148-P147))/(P148-Q147)^2)*((O130-0.5)/(O130*(1-O130))+LN(O130/(1-O130))))^(-1)*EXP((-LN(P148-Q147)-(1/2)*(LN((1-P146)/P146))^-1*LN((P148-O148)/(P148-P147))*LN(O130/(1-O130))-((1-2*P146)*(LN((1-P146)/P146)))^-1*LN(((P148-O148)*(P148-P147))/(P148-Q147)^2)*(O130-0.5)*LN(O130/(1-O130)))),IF(Q146="b",((1/2)*(LN((1-P146)/P146))^-1*LN(((O148-O147)/(P148-O148))/((P147-O147)/(P148-P147)))/(O130*(1-O130))+((1-2*P146)*(LN((1-P146)/P146)))^-1*LN((((O148-O147)/(P148-O148))*((P147-O147)/(P148-P147)))/((Q147-O147)/(P148-Q147))^2)*((O130-0.5)/(O130*(1-O130))+LN(O130/(1-O130))))^(-1)*(1+EXP(LN((Q147-O147)/(P148-Q147))+(1/2)*(LN((1-P146)/P146))^-1*LN(((O148-O147)/(P148-O148))/((P147-O147)/(P148-P147)))*LN(O130/(1-O130))+((1-2*P146)*(LN((1-P146)/P146)))^-1*LN((((O148-O147)/(P148-O148))*((P147-O147)/(P148-P147)))/((Q147-O147)/(P148-Q147))^2)*(O130-0.5)*LN(O130/(1-O130))))^2/((P148-O147)*EXP(LN((Q147-O147)/(P148-Q147))+(1/2)*(LN((1-P146)/P146))^-1*LN(((O148-O147)/(P148-O148))/((P147-O147)/(P148-P147)))*LN(O130/(1-O130))+((1-2*P146)*(LN((1-P146)/P146)))^-1*LN((((O148-O147)/(P148-O148))*((P147-O147)/(P148-P147)))/((Q147-O147)/(P148-Q147))^2)*(O130-0.5)*LN(O130/(1-O130)))),NA())))))</f>
        <v>9.8683706577833933E-3</v>
      </c>
    </row>
    <row r="131" spans="15:17" x14ac:dyDescent="0.25">
      <c r="O131" s="47">
        <f ca="1">IF(Q148&lt;&gt;"",NA(),(ROW()-ROW(O41))/100)</f>
        <v>0.9</v>
      </c>
      <c r="P131" s="48">
        <f ca="1">IF(Q148&lt;&gt;"",NA(),IF(Q146="u",Q147+(1/2)*(LN((1-P146)/P146))^-1*(O148-P147)*LN(O131/(1-O131))+((1-2*P146)*(LN((1-P146)/P146)))^-1*(1-2*(Q147-P147)/(O148-P147))*(O148-P147)*(O131-0.5)*LN(O131/(1-O131)),IF(Q146="sl",O147+EXP(LN(Q147-O147)+(1/2)*(LN((1-P146)/P146))^-1*LN((O148-O147)/(P147-O147))*LN(O131/(1-O131))+((1-2*P146)*(LN((1-P146)/P146)))^-1*LN(((O148-O147)*(P147-O147))/(Q147-O147)^2)*(O131-0.5)*LN(O131/(1-O131))),IF(Q146="su",P148-EXP(-(-LN(P148-Q147)-(1/2)*(LN((1-P146)/P146))^-1*LN((P148-O148)/(P148-P147))*LN(O131/(1-O131))-((1-2*P146)*(LN((1-P146)/P146)))^-1*LN(((P148-O148)*(P148-P147))/(P148-Q147)^2)*(O131-0.5)*LN(O131/(1-O131)))),IF(Q146="b",(O147+P148*EXP(LN((Q147-O147)/(P148-Q147))+(1/2)*(LN((1-P146)/P146))^-1*LN(((O148-O147)/(P148-O148))/((P147-O147)/(P148-P147)))*LN(O131/(1-O131))+((1-2*P146)*(LN((1-P146)/P146)))^-1*LN((((O148-O147)/(P148-O148))*((P147-O147)/(P148-P147)))/((Q147-O147)/(P148-Q147))^2)*(O131-0.5)*LN(O131/(1-O131))))/(1+EXP(LN((Q147-O147)/(P148-Q147))+(1/2)*(LN((1-P146)/P146))^-1*LN(((O148-O147)/(P148-O148))/((P147-O147)/(P148-P147)))*LN(O131/(1-O131))+((1-2*P146)*(LN((1-P146)/P146)))^-1*LN((((O148-O147)/(P148-O148))*((P147-O147)/(P148-P147)))/((Q147-O147)/(P148-Q147))^2)*(O131-0.5)*LN(O131/(1-O131)))),NA())))))</f>
        <v>60</v>
      </c>
      <c r="Q131" s="49">
        <f ca="1">IF(Q148&lt;&gt;"",NA(),IF(Q146="u",((1/2)*(LN((1-P146)/P146))^-1*(O148-P147)/(O131*(1-O131))+((1-2*P146)*(LN((1-P146)/P146)))^-1*(1-2*(Q147-P147)/(O148-P147))*(O148-P147)*((O131-0.5)/(O131*(1-O131))+LN(O131/(1-O131))))^(-1),IF(Q146="sl",((1/2)*(LN((1-P146)/P146))^-1*LN((O148-O147)/(P147-O147))/(O131*(1-O131))+((1-2*P146)*(LN((1-P146)/P146)))^-1*LN(((O148-O147)*(P147-O147))/(Q147-O147)^2)*((O131-0.5)/(O131*(1-O131))+LN(O131/(1-O131))))^(-1)*EXP(-(LN(Q147-O147)+(1/2)*(LN((1-P146)/P146))^-1*LN((O148-O147)/(P147-O147))*LN(O131/(1-O131))+((1-2*P146)*(LN((1-P146)/P146)))^-1*LN(((O148-O147)*(P147-O147))/(Q147-O147)^2)*(O131-0.5)*LN(O131/(1-O131)))),IF(Q146="su",(-(1/2)*(LN((1-P146)/P146))^-1*LN((P148-O148)/(P148-P147))/(O131*(1-O131))-((1-2*P146)*(LN((1-P146)/P146)))^-1*LN(((P148-O148)*(P148-P147))/(P148-Q147)^2)*((O131-0.5)/(O131*(1-O131))+LN(O131/(1-O131))))^(-1)*EXP((-LN(P148-Q147)-(1/2)*(LN((1-P146)/P146))^-1*LN((P148-O148)/(P148-P147))*LN(O131/(1-O131))-((1-2*P146)*(LN((1-P146)/P146)))^-1*LN(((P148-O148)*(P148-P147))/(P148-Q147)^2)*(O131-0.5)*LN(O131/(1-O131)))),IF(Q146="b",((1/2)*(LN((1-P146)/P146))^-1*LN(((O148-O147)/(P148-O148))/((P147-O147)/(P148-P147)))/(O131*(1-O131))+((1-2*P146)*(LN((1-P146)/P146)))^-1*LN((((O148-O147)/(P148-O148))*((P147-O147)/(P148-P147)))/((Q147-O147)/(P148-Q147))^2)*((O131-0.5)/(O131*(1-O131))+LN(O131/(1-O131))))^(-1)*(1+EXP(LN((Q147-O147)/(P148-Q147))+(1/2)*(LN((1-P146)/P146))^-1*LN(((O148-O147)/(P148-O148))/((P147-O147)/(P148-P147)))*LN(O131/(1-O131))+((1-2*P146)*(LN((1-P146)/P146)))^-1*LN((((O148-O147)/(P148-O148))*((P147-O147)/(P148-P147)))/((Q147-O147)/(P148-Q147))^2)*(O131-0.5)*LN(O131/(1-O131))))^2/((P148-O147)*EXP(LN((Q147-O147)/(P148-Q147))+(1/2)*(LN((1-P146)/P146))^-1*LN(((O148-O147)/(P148-O148))/((P147-O147)/(P148-P147)))*LN(O131/(1-O131))+((1-2*P146)*(LN((1-P146)/P146)))^-1*LN((((O148-O147)/(P148-O148))*((P147-O147)/(P148-P147)))/((Q147-O147)/(P148-Q147))^2)*(O131-0.5)*LN(O131/(1-O131)))),NA())))))</f>
        <v>9.1331160181614152E-3</v>
      </c>
    </row>
    <row r="132" spans="15:17" x14ac:dyDescent="0.25">
      <c r="O132" s="47">
        <f ca="1">IF(Q148&lt;&gt;"",NA(),(ROW()-ROW(O41))/100)</f>
        <v>0.91</v>
      </c>
      <c r="P132" s="48">
        <f ca="1">IF(Q148&lt;&gt;"",NA(),IF(Q146="u",Q147+(1/2)*(LN((1-P146)/P146))^-1*(O148-P147)*LN(O132/(1-O132))+((1-2*P146)*(LN((1-P146)/P146)))^-1*(1-2*(Q147-P147)/(O148-P147))*(O148-P147)*(O132-0.5)*LN(O132/(1-O132)),IF(Q146="sl",O147+EXP(LN(Q147-O147)+(1/2)*(LN((1-P146)/P146))^-1*LN((O148-O147)/(P147-O147))*LN(O132/(1-O132))+((1-2*P146)*(LN((1-P146)/P146)))^-1*LN(((O148-O147)*(P147-O147))/(Q147-O147)^2)*(O132-0.5)*LN(O132/(1-O132))),IF(Q146="su",P148-EXP(-(-LN(P148-Q147)-(1/2)*(LN((1-P146)/P146))^-1*LN((P148-O148)/(P148-P147))*LN(O132/(1-O132))-((1-2*P146)*(LN((1-P146)/P146)))^-1*LN(((P148-O148)*(P148-P147))/(P148-Q147)^2)*(O132-0.5)*LN(O132/(1-O132)))),IF(Q146="b",(O147+P148*EXP(LN((Q147-O147)/(P148-Q147))+(1/2)*(LN((1-P146)/P146))^-1*LN(((O148-O147)/(P148-O148))/((P147-O147)/(P148-P147)))*LN(O132/(1-O132))+((1-2*P146)*(LN((1-P146)/P146)))^-1*LN((((O148-O147)/(P148-O148))*((P147-O147)/(P148-P147)))/((Q147-O147)/(P148-Q147))^2)*(O132-0.5)*LN(O132/(1-O132))))/(1+EXP(LN((Q147-O147)/(P148-Q147))+(1/2)*(LN((1-P146)/P146))^-1*LN(((O148-O147)/(P148-O148))/((P147-O147)/(P148-P147)))*LN(O132/(1-O132))+((1-2*P146)*(LN((1-P146)/P146)))^-1*LN((((O148-O147)/(P148-O148))*((P147-O147)/(P148-P147)))/((Q147-O147)/(P148-Q147))^2)*(O132-0.5)*LN(O132/(1-O132)))),NA())))))</f>
        <v>61.142042990051912</v>
      </c>
      <c r="Q132" s="49">
        <f ca="1">IF(Q148&lt;&gt;"",NA(),IF(Q146="u",((1/2)*(LN((1-P146)/P146))^-1*(O148-P147)/(O132*(1-O132))+((1-2*P146)*(LN((1-P146)/P146)))^-1*(1-2*(Q147-P147)/(O148-P147))*(O148-P147)*((O132-0.5)/(O132*(1-O132))+LN(O132/(1-O132))))^(-1),IF(Q146="sl",((1/2)*(LN((1-P146)/P146))^-1*LN((O148-O147)/(P147-O147))/(O132*(1-O132))+((1-2*P146)*(LN((1-P146)/P146)))^-1*LN(((O148-O147)*(P147-O147))/(Q147-O147)^2)*((O132-0.5)/(O132*(1-O132))+LN(O132/(1-O132))))^(-1)*EXP(-(LN(Q147-O147)+(1/2)*(LN((1-P146)/P146))^-1*LN((O148-O147)/(P147-O147))*LN(O132/(1-O132))+((1-2*P146)*(LN((1-P146)/P146)))^-1*LN(((O148-O147)*(P147-O147))/(Q147-O147)^2)*(O132-0.5)*LN(O132/(1-O132)))),IF(Q146="su",(-(1/2)*(LN((1-P146)/P146))^-1*LN((P148-O148)/(P148-P147))/(O132*(1-O132))-((1-2*P146)*(LN((1-P146)/P146)))^-1*LN(((P148-O148)*(P148-P147))/(P148-Q147)^2)*((O132-0.5)/(O132*(1-O132))+LN(O132/(1-O132))))^(-1)*EXP((-LN(P148-Q147)-(1/2)*(LN((1-P146)/P146))^-1*LN((P148-O148)/(P148-P147))*LN(O132/(1-O132))-((1-2*P146)*(LN((1-P146)/P146)))^-1*LN(((P148-O148)*(P148-P147))/(P148-Q147)^2)*(O132-0.5)*LN(O132/(1-O132)))),IF(Q146="b",((1/2)*(LN((1-P146)/P146))^-1*LN(((O148-O147)/(P148-O148))/((P147-O147)/(P148-P147)))/(O132*(1-O132))+((1-2*P146)*(LN((1-P146)/P146)))^-1*LN((((O148-O147)/(P148-O148))*((P147-O147)/(P148-P147)))/((Q147-O147)/(P148-Q147))^2)*((O132-0.5)/(O132*(1-O132))+LN(O132/(1-O132))))^(-1)*(1+EXP(LN((Q147-O147)/(P148-Q147))+(1/2)*(LN((1-P146)/P146))^-1*LN(((O148-O147)/(P148-O148))/((P147-O147)/(P148-P147)))*LN(O132/(1-O132))+((1-2*P146)*(LN((1-P146)/P146)))^-1*LN((((O148-O147)/(P148-O148))*((P147-O147)/(P148-P147)))/((Q147-O147)/(P148-Q147))^2)*(O132-0.5)*LN(O132/(1-O132))))^2/((P148-O147)*EXP(LN((Q147-O147)/(P148-Q147))+(1/2)*(LN((1-P146)/P146))^-1*LN(((O148-O147)/(P148-O148))/((P147-O147)/(P148-P147)))*LN(O132/(1-O132))+((1-2*P146)*(LN((1-P146)/P146)))^-1*LN((((O148-O147)/(P148-O148))*((P147-O147)/(P148-P147)))/((Q147-O147)/(P148-Q147))^2)*(O132-0.5)*LN(O132/(1-O132)))),NA())))))</f>
        <v>8.388150152064712E-3</v>
      </c>
    </row>
    <row r="133" spans="15:17" x14ac:dyDescent="0.25">
      <c r="O133" s="47">
        <f ca="1">IF(Q148&lt;&gt;"",NA(),(ROW()-ROW(O41))/100)</f>
        <v>0.92</v>
      </c>
      <c r="P133" s="48">
        <f ca="1">IF(Q148&lt;&gt;"",NA(),IF(Q146="u",Q147+(1/2)*(LN((1-P146)/P146))^-1*(O148-P147)*LN(O133/(1-O133))+((1-2*P146)*(LN((1-P146)/P146)))^-1*(1-2*(Q147-P147)/(O148-P147))*(O148-P147)*(O133-0.5)*LN(O133/(1-O133)),IF(Q146="sl",O147+EXP(LN(Q147-O147)+(1/2)*(LN((1-P146)/P146))^-1*LN((O148-O147)/(P147-O147))*LN(O133/(1-O133))+((1-2*P146)*(LN((1-P146)/P146)))^-1*LN(((O148-O147)*(P147-O147))/(Q147-O147)^2)*(O133-0.5)*LN(O133/(1-O133))),IF(Q146="su",P148-EXP(-(-LN(P148-Q147)-(1/2)*(LN((1-P146)/P146))^-1*LN((P148-O148)/(P148-P147))*LN(O133/(1-O133))-((1-2*P146)*(LN((1-P146)/P146)))^-1*LN(((P148-O148)*(P148-P147))/(P148-Q147)^2)*(O133-0.5)*LN(O133/(1-O133)))),IF(Q146="b",(O147+P148*EXP(LN((Q147-O147)/(P148-Q147))+(1/2)*(LN((1-P146)/P146))^-1*LN(((O148-O147)/(P148-O148))/((P147-O147)/(P148-P147)))*LN(O133/(1-O133))+((1-2*P146)*(LN((1-P146)/P146)))^-1*LN((((O148-O147)/(P148-O148))*((P147-O147)/(P148-P147)))/((Q147-O147)/(P148-Q147))^2)*(O133-0.5)*LN(O133/(1-O133))))/(1+EXP(LN((Q147-O147)/(P148-Q147))+(1/2)*(LN((1-P146)/P146))^-1*LN(((O148-O147)/(P148-O148))/((P147-O147)/(P148-P147)))*LN(O133/(1-O133))+((1-2*P146)*(LN((1-P146)/P146)))^-1*LN((((O148-O147)/(P148-O148))*((P147-O147)/(P148-P147)))/((Q147-O147)/(P148-Q147))^2)*(O133-0.5)*LN(O133/(1-O133)))),NA())))))</f>
        <v>62.391274843879124</v>
      </c>
      <c r="Q133" s="49">
        <f ca="1">IF(Q148&lt;&gt;"",NA(),IF(Q146="u",((1/2)*(LN((1-P146)/P146))^-1*(O148-P147)/(O133*(1-O133))+((1-2*P146)*(LN((1-P146)/P146)))^-1*(1-2*(Q147-P147)/(O148-P147))*(O148-P147)*((O133-0.5)/(O133*(1-O133))+LN(O133/(1-O133))))^(-1),IF(Q146="sl",((1/2)*(LN((1-P146)/P146))^-1*LN((O148-O147)/(P147-O147))/(O133*(1-O133))+((1-2*P146)*(LN((1-P146)/P146)))^-1*LN(((O148-O147)*(P147-O147))/(Q147-O147)^2)*((O133-0.5)/(O133*(1-O133))+LN(O133/(1-O133))))^(-1)*EXP(-(LN(Q147-O147)+(1/2)*(LN((1-P146)/P146))^-1*LN((O148-O147)/(P147-O147))*LN(O133/(1-O133))+((1-2*P146)*(LN((1-P146)/P146)))^-1*LN(((O148-O147)*(P147-O147))/(Q147-O147)^2)*(O133-0.5)*LN(O133/(1-O133)))),IF(Q146="su",(-(1/2)*(LN((1-P146)/P146))^-1*LN((P148-O148)/(P148-P147))/(O133*(1-O133))-((1-2*P146)*(LN((1-P146)/P146)))^-1*LN(((P148-O148)*(P148-P147))/(P148-Q147)^2)*((O133-0.5)/(O133*(1-O133))+LN(O133/(1-O133))))^(-1)*EXP((-LN(P148-Q147)-(1/2)*(LN((1-P146)/P146))^-1*LN((P148-O148)/(P148-P147))*LN(O133/(1-O133))-((1-2*P146)*(LN((1-P146)/P146)))^-1*LN(((P148-O148)*(P148-P147))/(P148-Q147)^2)*(O133-0.5)*LN(O133/(1-O133)))),IF(Q146="b",((1/2)*(LN((1-P146)/P146))^-1*LN(((O148-O147)/(P148-O148))/((P147-O147)/(P148-P147)))/(O133*(1-O133))+((1-2*P146)*(LN((1-P146)/P146)))^-1*LN((((O148-O147)/(P148-O148))*((P147-O147)/(P148-P147)))/((Q147-O147)/(P148-Q147))^2)*((O133-0.5)/(O133*(1-O133))+LN(O133/(1-O133))))^(-1)*(1+EXP(LN((Q147-O147)/(P148-Q147))+(1/2)*(LN((1-P146)/P146))^-1*LN(((O148-O147)/(P148-O148))/((P147-O147)/(P148-P147)))*LN(O133/(1-O133))+((1-2*P146)*(LN((1-P146)/P146)))^-1*LN((((O148-O147)/(P148-O148))*((P147-O147)/(P148-P147)))/((Q147-O147)/(P148-Q147))^2)*(O133-0.5)*LN(O133/(1-O133))))^2/((P148-O147)*EXP(LN((Q147-O147)/(P148-Q147))+(1/2)*(LN((1-P146)/P146))^-1*LN(((O148-O147)/(P148-O148))/((P147-O147)/(P148-P147)))*LN(O133/(1-O133))+((1-2*P146)*(LN((1-P146)/P146)))^-1*LN((((O148-O147)/(P148-O148))*((P147-O147)/(P148-P147)))/((Q147-O147)/(P148-Q147))^2)*(O133-0.5)*LN(O133/(1-O133)))),NA())))))</f>
        <v>7.6314599159556526E-3</v>
      </c>
    </row>
    <row r="134" spans="15:17" x14ac:dyDescent="0.25">
      <c r="O134" s="47">
        <f ca="1">IF(Q148&lt;&gt;"",NA(),(ROW()-ROW(O41))/100)</f>
        <v>0.93</v>
      </c>
      <c r="P134" s="48">
        <f ca="1">IF(Q148&lt;&gt;"",NA(),IF(Q146="u",Q147+(1/2)*(LN((1-P146)/P146))^-1*(O148-P147)*LN(O134/(1-O134))+((1-2*P146)*(LN((1-P146)/P146)))^-1*(1-2*(Q147-P147)/(O148-P147))*(O148-P147)*(O134-0.5)*LN(O134/(1-O134)),IF(Q146="sl",O147+EXP(LN(Q147-O147)+(1/2)*(LN((1-P146)/P146))^-1*LN((O148-O147)/(P147-O147))*LN(O134/(1-O134))+((1-2*P146)*(LN((1-P146)/P146)))^-1*LN(((O148-O147)*(P147-O147))/(Q147-O147)^2)*(O134-0.5)*LN(O134/(1-O134))),IF(Q146="su",P148-EXP(-(-LN(P148-Q147)-(1/2)*(LN((1-P146)/P146))^-1*LN((P148-O148)/(P148-P147))*LN(O134/(1-O134))-((1-2*P146)*(LN((1-P146)/P146)))^-1*LN(((P148-O148)*(P148-P147))/(P148-Q147)^2)*(O134-0.5)*LN(O134/(1-O134)))),IF(Q146="b",(O147+P148*EXP(LN((Q147-O147)/(P148-Q147))+(1/2)*(LN((1-P146)/P146))^-1*LN(((O148-O147)/(P148-O148))/((P147-O147)/(P148-P147)))*LN(O134/(1-O134))+((1-2*P146)*(LN((1-P146)/P146)))^-1*LN((((O148-O147)/(P148-O148))*((P147-O147)/(P148-P147)))/((Q147-O147)/(P148-Q147))^2)*(O134-0.5)*LN(O134/(1-O134))))/(1+EXP(LN((Q147-O147)/(P148-Q147))+(1/2)*(LN((1-P146)/P146))^-1*LN(((O148-O147)/(P148-O148))/((P147-O147)/(P148-P147)))*LN(O134/(1-O134))+((1-2*P146)*(LN((1-P146)/P146)))^-1*LN((((O148-O147)/(P148-O148))*((P147-O147)/(P148-P147)))/((Q147-O147)/(P148-Q147))^2)*(O134-0.5)*LN(O134/(1-O134)))),NA())))))</f>
        <v>63.77240628001617</v>
      </c>
      <c r="Q134" s="49">
        <f ca="1">IF(Q148&lt;&gt;"",NA(),IF(Q146="u",((1/2)*(LN((1-P146)/P146))^-1*(O148-P147)/(O134*(1-O134))+((1-2*P146)*(LN((1-P146)/P146)))^-1*(1-2*(Q147-P147)/(O148-P147))*(O148-P147)*((O134-0.5)/(O134*(1-O134))+LN(O134/(1-O134))))^(-1),IF(Q146="sl",((1/2)*(LN((1-P146)/P146))^-1*LN((O148-O147)/(P147-O147))/(O134*(1-O134))+((1-2*P146)*(LN((1-P146)/P146)))^-1*LN(((O148-O147)*(P147-O147))/(Q147-O147)^2)*((O134-0.5)/(O134*(1-O134))+LN(O134/(1-O134))))^(-1)*EXP(-(LN(Q147-O147)+(1/2)*(LN((1-P146)/P146))^-1*LN((O148-O147)/(P147-O147))*LN(O134/(1-O134))+((1-2*P146)*(LN((1-P146)/P146)))^-1*LN(((O148-O147)*(P147-O147))/(Q147-O147)^2)*(O134-0.5)*LN(O134/(1-O134)))),IF(Q146="su",(-(1/2)*(LN((1-P146)/P146))^-1*LN((P148-O148)/(P148-P147))/(O134*(1-O134))-((1-2*P146)*(LN((1-P146)/P146)))^-1*LN(((P148-O148)*(P148-P147))/(P148-Q147)^2)*((O134-0.5)/(O134*(1-O134))+LN(O134/(1-O134))))^(-1)*EXP((-LN(P148-Q147)-(1/2)*(LN((1-P146)/P146))^-1*LN((P148-O148)/(P148-P147))*LN(O134/(1-O134))-((1-2*P146)*(LN((1-P146)/P146)))^-1*LN(((P148-O148)*(P148-P147))/(P148-Q147)^2)*(O134-0.5)*LN(O134/(1-O134)))),IF(Q146="b",((1/2)*(LN((1-P146)/P146))^-1*LN(((O148-O147)/(P148-O148))/((P147-O147)/(P148-P147)))/(O134*(1-O134))+((1-2*P146)*(LN((1-P146)/P146)))^-1*LN((((O148-O147)/(P148-O148))*((P147-O147)/(P148-P147)))/((Q147-O147)/(P148-Q147))^2)*((O134-0.5)/(O134*(1-O134))+LN(O134/(1-O134))))^(-1)*(1+EXP(LN((Q147-O147)/(P148-Q147))+(1/2)*(LN((1-P146)/P146))^-1*LN(((O148-O147)/(P148-O148))/((P147-O147)/(P148-P147)))*LN(O134/(1-O134))+((1-2*P146)*(LN((1-P146)/P146)))^-1*LN((((O148-O147)/(P148-O148))*((P147-O147)/(P148-P147)))/((Q147-O147)/(P148-Q147))^2)*(O134-0.5)*LN(O134/(1-O134))))^2/((P148-O147)*EXP(LN((Q147-O147)/(P148-Q147))+(1/2)*(LN((1-P146)/P146))^-1*LN(((O148-O147)/(P148-O148))/((P147-O147)/(P148-P147)))*LN(O134/(1-O134))+((1-2*P146)*(LN((1-P146)/P146)))^-1*LN((((O148-O147)/(P148-O148))*((P147-O147)/(P148-P147)))/((Q147-O147)/(P148-Q147))^2)*(O134-0.5)*LN(O134/(1-O134)))),NA())))))</f>
        <v>6.8604650620830866E-3</v>
      </c>
    </row>
    <row r="135" spans="15:17" x14ac:dyDescent="0.25">
      <c r="O135" s="47">
        <f ca="1">IF(Q148&lt;&gt;"",NA(),(ROW()-ROW(O41))/100)</f>
        <v>0.94</v>
      </c>
      <c r="P135" s="48">
        <f ca="1">IF(Q148&lt;&gt;"",NA(),IF(Q146="u",Q147+(1/2)*(LN((1-P146)/P146))^-1*(O148-P147)*LN(O135/(1-O135))+((1-2*P146)*(LN((1-P146)/P146)))^-1*(1-2*(Q147-P147)/(O148-P147))*(O148-P147)*(O135-0.5)*LN(O135/(1-O135)),IF(Q146="sl",O147+EXP(LN(Q147-O147)+(1/2)*(LN((1-P146)/P146))^-1*LN((O148-O147)/(P147-O147))*LN(O135/(1-O135))+((1-2*P146)*(LN((1-P146)/P146)))^-1*LN(((O148-O147)*(P147-O147))/(Q147-O147)^2)*(O135-0.5)*LN(O135/(1-O135))),IF(Q146="su",P148-EXP(-(-LN(P148-Q147)-(1/2)*(LN((1-P146)/P146))^-1*LN((P148-O148)/(P148-P147))*LN(O135/(1-O135))-((1-2*P146)*(LN((1-P146)/P146)))^-1*LN(((P148-O148)*(P148-P147))/(P148-Q147)^2)*(O135-0.5)*LN(O135/(1-O135)))),IF(Q146="b",(O147+P148*EXP(LN((Q147-O147)/(P148-Q147))+(1/2)*(LN((1-P146)/P146))^-1*LN(((O148-O147)/(P148-O148))/((P147-O147)/(P148-P147)))*LN(O135/(1-O135))+((1-2*P146)*(LN((1-P146)/P146)))^-1*LN((((O148-O147)/(P148-O148))*((P147-O147)/(P148-P147)))/((Q147-O147)/(P148-Q147))^2)*(O135-0.5)*LN(O135/(1-O135))))/(1+EXP(LN((Q147-O147)/(P148-Q147))+(1/2)*(LN((1-P146)/P146))^-1*LN(((O148-O147)/(P148-O148))/((P147-O147)/(P148-P147)))*LN(O135/(1-O135))+((1-2*P146)*(LN((1-P146)/P146)))^-1*LN((((O148-O147)/(P148-O148))*((P147-O147)/(P148-P147)))/((Q147-O147)/(P148-Q147))^2)*(O135-0.5)*LN(O135/(1-O135)))),NA())))))</f>
        <v>65.320457989126936</v>
      </c>
      <c r="Q135" s="49">
        <f ca="1">IF(Q148&lt;&gt;"",NA(),IF(Q146="u",((1/2)*(LN((1-P146)/P146))^-1*(O148-P147)/(O135*(1-O135))+((1-2*P146)*(LN((1-P146)/P146)))^-1*(1-2*(Q147-P147)/(O148-P147))*(O148-P147)*((O135-0.5)/(O135*(1-O135))+LN(O135/(1-O135))))^(-1),IF(Q146="sl",((1/2)*(LN((1-P146)/P146))^-1*LN((O148-O147)/(P147-O147))/(O135*(1-O135))+((1-2*P146)*(LN((1-P146)/P146)))^-1*LN(((O148-O147)*(P147-O147))/(Q147-O147)^2)*((O135-0.5)/(O135*(1-O135))+LN(O135/(1-O135))))^(-1)*EXP(-(LN(Q147-O147)+(1/2)*(LN((1-P146)/P146))^-1*LN((O148-O147)/(P147-O147))*LN(O135/(1-O135))+((1-2*P146)*(LN((1-P146)/P146)))^-1*LN(((O148-O147)*(P147-O147))/(Q147-O147)^2)*(O135-0.5)*LN(O135/(1-O135)))),IF(Q146="su",(-(1/2)*(LN((1-P146)/P146))^-1*LN((P148-O148)/(P148-P147))/(O135*(1-O135))-((1-2*P146)*(LN((1-P146)/P146)))^-1*LN(((P148-O148)*(P148-P147))/(P148-Q147)^2)*((O135-0.5)/(O135*(1-O135))+LN(O135/(1-O135))))^(-1)*EXP((-LN(P148-Q147)-(1/2)*(LN((1-P146)/P146))^-1*LN((P148-O148)/(P148-P147))*LN(O135/(1-O135))-((1-2*P146)*(LN((1-P146)/P146)))^-1*LN(((P148-O148)*(P148-P147))/(P148-Q147)^2)*(O135-0.5)*LN(O135/(1-O135)))),IF(Q146="b",((1/2)*(LN((1-P146)/P146))^-1*LN(((O148-O147)/(P148-O148))/((P147-O147)/(P148-P147)))/(O135*(1-O135))+((1-2*P146)*(LN((1-P146)/P146)))^-1*LN((((O148-O147)/(P148-O148))*((P147-O147)/(P148-P147)))/((Q147-O147)/(P148-Q147))^2)*((O135-0.5)/(O135*(1-O135))+LN(O135/(1-O135))))^(-1)*(1+EXP(LN((Q147-O147)/(P148-Q147))+(1/2)*(LN((1-P146)/P146))^-1*LN(((O148-O147)/(P148-O148))/((P147-O147)/(P148-P147)))*LN(O135/(1-O135))+((1-2*P146)*(LN((1-P146)/P146)))^-1*LN((((O148-O147)/(P148-O148))*((P147-O147)/(P148-P147)))/((Q147-O147)/(P148-Q147))^2)*(O135-0.5)*LN(O135/(1-O135))))^2/((P148-O147)*EXP(LN((Q147-O147)/(P148-Q147))+(1/2)*(LN((1-P146)/P146))^-1*LN(((O148-O147)/(P148-O148))/((P147-O147)/(P148-P147)))*LN(O135/(1-O135))+((1-2*P146)*(LN((1-P146)/P146)))^-1*LN((((O148-O147)/(P148-O148))*((P147-O147)/(P148-P147)))/((Q147-O147)/(P148-Q147))^2)*(O135-0.5)*LN(O135/(1-O135)))),NA())))))</f>
        <v>6.0717515175524152E-3</v>
      </c>
    </row>
    <row r="136" spans="15:17" x14ac:dyDescent="0.25">
      <c r="O136" s="47">
        <f ca="1">IF(Q148&lt;&gt;"",NA(),(ROW()-ROW(O41))/100)</f>
        <v>0.95</v>
      </c>
      <c r="P136" s="48">
        <f ca="1">IF(Q148&lt;&gt;"",NA(),IF(Q146="u",Q147+(1/2)*(LN((1-P146)/P146))^-1*(O148-P147)*LN(O136/(1-O136))+((1-2*P146)*(LN((1-P146)/P146)))^-1*(1-2*(Q147-P147)/(O148-P147))*(O148-P147)*(O136-0.5)*LN(O136/(1-O136)),IF(Q146="sl",O147+EXP(LN(Q147-O147)+(1/2)*(LN((1-P146)/P146))^-1*LN((O148-O147)/(P147-O147))*LN(O136/(1-O136))+((1-2*P146)*(LN((1-P146)/P146)))^-1*LN(((O148-O147)*(P147-O147))/(Q147-O147)^2)*(O136-0.5)*LN(O136/(1-O136))),IF(Q146="su",P148-EXP(-(-LN(P148-Q147)-(1/2)*(LN((1-P146)/P146))^-1*LN((P148-O148)/(P148-P147))*LN(O136/(1-O136))-((1-2*P146)*(LN((1-P146)/P146)))^-1*LN(((P148-O148)*(P148-P147))/(P148-Q147)^2)*(O136-0.5)*LN(O136/(1-O136)))),IF(Q146="b",(O147+P148*EXP(LN((Q147-O147)/(P148-Q147))+(1/2)*(LN((1-P146)/P146))^-1*LN(((O148-O147)/(P148-O148))/((P147-O147)/(P148-P147)))*LN(O136/(1-O136))+((1-2*P146)*(LN((1-P146)/P146)))^-1*LN((((O148-O147)/(P148-O148))*((P147-O147)/(P148-P147)))/((Q147-O147)/(P148-Q147))^2)*(O136-0.5)*LN(O136/(1-O136))))/(1+EXP(LN((Q147-O147)/(P148-Q147))+(1/2)*(LN((1-P146)/P146))^-1*LN(((O148-O147)/(P148-O148))/((P147-O147)/(P148-P147)))*LN(O136/(1-O136))+((1-2*P146)*(LN((1-P146)/P146)))^-1*LN((((O148-O147)/(P148-O148))*((P147-O147)/(P148-P147)))/((Q147-O147)/(P148-Q147))^2)*(O136-0.5)*LN(O136/(1-O136)))),NA())))))</f>
        <v>67.087678203665561</v>
      </c>
      <c r="Q136" s="49">
        <f ca="1">IF(Q148&lt;&gt;"",NA(),IF(Q146="u",((1/2)*(LN((1-P146)/P146))^-1*(O148-P147)/(O136*(1-O136))+((1-2*P146)*(LN((1-P146)/P146)))^-1*(1-2*(Q147-P147)/(O148-P147))*(O148-P147)*((O136-0.5)/(O136*(1-O136))+LN(O136/(1-O136))))^(-1),IF(Q146="sl",((1/2)*(LN((1-P146)/P146))^-1*LN((O148-O147)/(P147-O147))/(O136*(1-O136))+((1-2*P146)*(LN((1-P146)/P146)))^-1*LN(((O148-O147)*(P147-O147))/(Q147-O147)^2)*((O136-0.5)/(O136*(1-O136))+LN(O136/(1-O136))))^(-1)*EXP(-(LN(Q147-O147)+(1/2)*(LN((1-P146)/P146))^-1*LN((O148-O147)/(P147-O147))*LN(O136/(1-O136))+((1-2*P146)*(LN((1-P146)/P146)))^-1*LN(((O148-O147)*(P147-O147))/(Q147-O147)^2)*(O136-0.5)*LN(O136/(1-O136)))),IF(Q146="su",(-(1/2)*(LN((1-P146)/P146))^-1*LN((P148-O148)/(P148-P147))/(O136*(1-O136))-((1-2*P146)*(LN((1-P146)/P146)))^-1*LN(((P148-O148)*(P148-P147))/(P148-Q147)^2)*((O136-0.5)/(O136*(1-O136))+LN(O136/(1-O136))))^(-1)*EXP((-LN(P148-Q147)-(1/2)*(LN((1-P146)/P146))^-1*LN((P148-O148)/(P148-P147))*LN(O136/(1-O136))-((1-2*P146)*(LN((1-P146)/P146)))^-1*LN(((P148-O148)*(P148-P147))/(P148-Q147)^2)*(O136-0.5)*LN(O136/(1-O136)))),IF(Q146="b",((1/2)*(LN((1-P146)/P146))^-1*LN(((O148-O147)/(P148-O148))/((P147-O147)/(P148-P147)))/(O136*(1-O136))+((1-2*P146)*(LN((1-P146)/P146)))^-1*LN((((O148-O147)/(P148-O148))*((P147-O147)/(P148-P147)))/((Q147-O147)/(P148-Q147))^2)*((O136-0.5)/(O136*(1-O136))+LN(O136/(1-O136))))^(-1)*(1+EXP(LN((Q147-O147)/(P148-Q147))+(1/2)*(LN((1-P146)/P146))^-1*LN(((O148-O147)/(P148-O148))/((P147-O147)/(P148-P147)))*LN(O136/(1-O136))+((1-2*P146)*(LN((1-P146)/P146)))^-1*LN((((O148-O147)/(P148-O148))*((P147-O147)/(P148-P147)))/((Q147-O147)/(P148-Q147))^2)*(O136-0.5)*LN(O136/(1-O136))))^2/((P148-O147)*EXP(LN((Q147-O147)/(P148-Q147))+(1/2)*(LN((1-P146)/P146))^-1*LN(((O148-O147)/(P148-O148))/((P147-O147)/(P148-P147)))*LN(O136/(1-O136))+((1-2*P146)*(LN((1-P146)/P146)))^-1*LN((((O148-O147)/(P148-O148))*((P147-O147)/(P148-P147)))/((Q147-O147)/(P148-Q147))^2)*(O136-0.5)*LN(O136/(1-O136)))),NA())))))</f>
        <v>5.2606063583703726E-3</v>
      </c>
    </row>
    <row r="137" spans="15:17" x14ac:dyDescent="0.25">
      <c r="O137" s="47">
        <f ca="1">IF(Q148&lt;&gt;"",NA(),(ROW()-ROW(O41))/100)</f>
        <v>0.96</v>
      </c>
      <c r="P137" s="48">
        <f ca="1">IF(Q148&lt;&gt;"",NA(),IF(Q146="u",Q147+(1/2)*(LN((1-P146)/P146))^-1*(O148-P147)*LN(O137/(1-O137))+((1-2*P146)*(LN((1-P146)/P146)))^-1*(1-2*(Q147-P147)/(O148-P147))*(O148-P147)*(O137-0.5)*LN(O137/(1-O137)),IF(Q146="sl",O147+EXP(LN(Q147-O147)+(1/2)*(LN((1-P146)/P146))^-1*LN((O148-O147)/(P147-O147))*LN(O137/(1-O137))+((1-2*P146)*(LN((1-P146)/P146)))^-1*LN(((O148-O147)*(P147-O147))/(Q147-O147)^2)*(O137-0.5)*LN(O137/(1-O137))),IF(Q146="su",P148-EXP(-(-LN(P148-Q147)-(1/2)*(LN((1-P146)/P146))^-1*LN((P148-O148)/(P148-P147))*LN(O137/(1-O137))-((1-2*P146)*(LN((1-P146)/P146)))^-1*LN(((P148-O148)*(P148-P147))/(P148-Q147)^2)*(O137-0.5)*LN(O137/(1-O137)))),IF(Q146="b",(O147+P148*EXP(LN((Q147-O147)/(P148-Q147))+(1/2)*(LN((1-P146)/P146))^-1*LN(((O148-O147)/(P148-O148))/((P147-O147)/(P148-P147)))*LN(O137/(1-O137))+((1-2*P146)*(LN((1-P146)/P146)))^-1*LN((((O148-O147)/(P148-O148))*((P147-O147)/(P148-P147)))/((Q147-O147)/(P148-Q147))^2)*(O137-0.5)*LN(O137/(1-O137))))/(1+EXP(LN((Q147-O147)/(P148-Q147))+(1/2)*(LN((1-P146)/P146))^-1*LN(((O148-O147)/(P148-O148))/((P147-O147)/(P148-P147)))*LN(O137/(1-O137))+((1-2*P146)*(LN((1-P146)/P146)))^-1*LN((((O148-O147)/(P148-O148))*((P147-O147)/(P148-P147)))/((Q147-O147)/(P148-Q147))^2)*(O137-0.5)*LN(O137/(1-O137)))),NA())))))</f>
        <v>69.157641701387277</v>
      </c>
      <c r="Q137" s="49">
        <f ca="1">IF(Q148&lt;&gt;"",NA(),IF(Q146="u",((1/2)*(LN((1-P146)/P146))^-1*(O148-P147)/(O137*(1-O137))+((1-2*P146)*(LN((1-P146)/P146)))^-1*(1-2*(Q147-P147)/(O148-P147))*(O148-P147)*((O137-0.5)/(O137*(1-O137))+LN(O137/(1-O137))))^(-1),IF(Q146="sl",((1/2)*(LN((1-P146)/P146))^-1*LN((O148-O147)/(P147-O147))/(O137*(1-O137))+((1-2*P146)*(LN((1-P146)/P146)))^-1*LN(((O148-O147)*(P147-O147))/(Q147-O147)^2)*((O137-0.5)/(O137*(1-O137))+LN(O137/(1-O137))))^(-1)*EXP(-(LN(Q147-O147)+(1/2)*(LN((1-P146)/P146))^-1*LN((O148-O147)/(P147-O147))*LN(O137/(1-O137))+((1-2*P146)*(LN((1-P146)/P146)))^-1*LN(((O148-O147)*(P147-O147))/(Q147-O147)^2)*(O137-0.5)*LN(O137/(1-O137)))),IF(Q146="su",(-(1/2)*(LN((1-P146)/P146))^-1*LN((P148-O148)/(P148-P147))/(O137*(1-O137))-((1-2*P146)*(LN((1-P146)/P146)))^-1*LN(((P148-O148)*(P148-P147))/(P148-Q147)^2)*((O137-0.5)/(O137*(1-O137))+LN(O137/(1-O137))))^(-1)*EXP((-LN(P148-Q147)-(1/2)*(LN((1-P146)/P146))^-1*LN((P148-O148)/(P148-P147))*LN(O137/(1-O137))-((1-2*P146)*(LN((1-P146)/P146)))^-1*LN(((P148-O148)*(P148-P147))/(P148-Q147)^2)*(O137-0.5)*LN(O137/(1-O137)))),IF(Q146="b",((1/2)*(LN((1-P146)/P146))^-1*LN(((O148-O147)/(P148-O148))/((P147-O147)/(P148-P147)))/(O137*(1-O137))+((1-2*P146)*(LN((1-P146)/P146)))^-1*LN((((O148-O147)/(P148-O148))*((P147-O147)/(P148-P147)))/((Q147-O147)/(P148-Q147))^2)*((O137-0.5)/(O137*(1-O137))+LN(O137/(1-O137))))^(-1)*(1+EXP(LN((Q147-O147)/(P148-Q147))+(1/2)*(LN((1-P146)/P146))^-1*LN(((O148-O147)/(P148-O148))/((P147-O147)/(P148-P147)))*LN(O137/(1-O137))+((1-2*P146)*(LN((1-P146)/P146)))^-1*LN((((O148-O147)/(P148-O148))*((P147-O147)/(P148-P147)))/((Q147-O147)/(P148-Q147))^2)*(O137-0.5)*LN(O137/(1-O137))))^2/((P148-O147)*EXP(LN((Q147-O147)/(P148-Q147))+(1/2)*(LN((1-P146)/P146))^-1*LN(((O148-O147)/(P148-O148))/((P147-O147)/(P148-P147)))*LN(O137/(1-O137))+((1-2*P146)*(LN((1-P146)/P146)))^-1*LN((((O148-O147)/(P148-O148))*((P147-O147)/(P148-P147)))/((Q147-O147)/(P148-Q147))^2)*(O137-0.5)*LN(O137/(1-O137)))),NA())))))</f>
        <v>4.4201307960325623E-3</v>
      </c>
    </row>
    <row r="138" spans="15:17" x14ac:dyDescent="0.25">
      <c r="O138" s="47">
        <f ca="1">IF(Q148&lt;&gt;"",NA(),(ROW()-ROW(O41))/100)</f>
        <v>0.97</v>
      </c>
      <c r="P138" s="48">
        <f ca="1">IF(Q148&lt;&gt;"",NA(),IF(Q146="u",Q147+(1/2)*(LN((1-P146)/P146))^-1*(O148-P147)*LN(O138/(1-O138))+((1-2*P146)*(LN((1-P146)/P146)))^-1*(1-2*(Q147-P147)/(O148-P147))*(O148-P147)*(O138-0.5)*LN(O138/(1-O138)),IF(Q146="sl",O147+EXP(LN(Q147-O147)+(1/2)*(LN((1-P146)/P146))^-1*LN((O148-O147)/(P147-O147))*LN(O138/(1-O138))+((1-2*P146)*(LN((1-P146)/P146)))^-1*LN(((O148-O147)*(P147-O147))/(Q147-O147)^2)*(O138-0.5)*LN(O138/(1-O138))),IF(Q146="su",P148-EXP(-(-LN(P148-Q147)-(1/2)*(LN((1-P146)/P146))^-1*LN((P148-O148)/(P148-P147))*LN(O138/(1-O138))-((1-2*P146)*(LN((1-P146)/P146)))^-1*LN(((P148-O148)*(P148-P147))/(P148-Q147)^2)*(O138-0.5)*LN(O138/(1-O138)))),IF(Q146="b",(O147+P148*EXP(LN((Q147-O147)/(P148-Q147))+(1/2)*(LN((1-P146)/P146))^-1*LN(((O148-O147)/(P148-O148))/((P147-O147)/(P148-P147)))*LN(O138/(1-O138))+((1-2*P146)*(LN((1-P146)/P146)))^-1*LN((((O148-O147)/(P148-O148))*((P147-O147)/(P148-P147)))/((Q147-O147)/(P148-Q147))^2)*(O138-0.5)*LN(O138/(1-O138))))/(1+EXP(LN((Q147-O147)/(P148-Q147))+(1/2)*(LN((1-P146)/P146))^-1*LN(((O148-O147)/(P148-O148))/((P147-O147)/(P148-P147)))*LN(O138/(1-O138))+((1-2*P146)*(LN((1-P146)/P146)))^-1*LN((((O148-O147)/(P148-O148))*((P147-O147)/(P148-P147)))/((Q147-O147)/(P148-Q147))^2)*(O138-0.5)*LN(O138/(1-O138)))),NA())))))</f>
        <v>71.678165325905496</v>
      </c>
      <c r="Q138" s="49">
        <f ca="1">IF(Q148&lt;&gt;"",NA(),IF(Q146="u",((1/2)*(LN((1-P146)/P146))^-1*(O148-P147)/(O138*(1-O138))+((1-2*P146)*(LN((1-P146)/P146)))^-1*(1-2*(Q147-P147)/(O148-P147))*(O148-P147)*((O138-0.5)/(O138*(1-O138))+LN(O138/(1-O138))))^(-1),IF(Q146="sl",((1/2)*(LN((1-P146)/P146))^-1*LN((O148-O147)/(P147-O147))/(O138*(1-O138))+((1-2*P146)*(LN((1-P146)/P146)))^-1*LN(((O148-O147)*(P147-O147))/(Q147-O147)^2)*((O138-0.5)/(O138*(1-O138))+LN(O138/(1-O138))))^(-1)*EXP(-(LN(Q147-O147)+(1/2)*(LN((1-P146)/P146))^-1*LN((O148-O147)/(P147-O147))*LN(O138/(1-O138))+((1-2*P146)*(LN((1-P146)/P146)))^-1*LN(((O148-O147)*(P147-O147))/(Q147-O147)^2)*(O138-0.5)*LN(O138/(1-O138)))),IF(Q146="su",(-(1/2)*(LN((1-P146)/P146))^-1*LN((P148-O148)/(P148-P147))/(O138*(1-O138))-((1-2*P146)*(LN((1-P146)/P146)))^-1*LN(((P148-O148)*(P148-P147))/(P148-Q147)^2)*((O138-0.5)/(O138*(1-O138))+LN(O138/(1-O138))))^(-1)*EXP((-LN(P148-Q147)-(1/2)*(LN((1-P146)/P146))^-1*LN((P148-O148)/(P148-P147))*LN(O138/(1-O138))-((1-2*P146)*(LN((1-P146)/P146)))^-1*LN(((P148-O148)*(P148-P147))/(P148-Q147)^2)*(O138-0.5)*LN(O138/(1-O138)))),IF(Q146="b",((1/2)*(LN((1-P146)/P146))^-1*LN(((O148-O147)/(P148-O148))/((P147-O147)/(P148-P147)))/(O138*(1-O138))+((1-2*P146)*(LN((1-P146)/P146)))^-1*LN((((O148-O147)/(P148-O148))*((P147-O147)/(P148-P147)))/((Q147-O147)/(P148-Q147))^2)*((O138-0.5)/(O138*(1-O138))+LN(O138/(1-O138))))^(-1)*(1+EXP(LN((Q147-O147)/(P148-Q147))+(1/2)*(LN((1-P146)/P146))^-1*LN(((O148-O147)/(P148-O148))/((P147-O147)/(P148-P147)))*LN(O138/(1-O138))+((1-2*P146)*(LN((1-P146)/P146)))^-1*LN((((O148-O147)/(P148-O148))*((P147-O147)/(P148-P147)))/((Q147-O147)/(P148-Q147))^2)*(O138-0.5)*LN(O138/(1-O138))))^2/((P148-O147)*EXP(LN((Q147-O147)/(P148-Q147))+(1/2)*(LN((1-P146)/P146))^-1*LN(((O148-O147)/(P148-O148))/((P147-O147)/(P148-P147)))*LN(O138/(1-O138))+((1-2*P146)*(LN((1-P146)/P146)))^-1*LN((((O148-O147)/(P148-O148))*((P147-O147)/(P148-P147)))/((Q147-O147)/(P148-Q147))^2)*(O138-0.5)*LN(O138/(1-O138)))),NA())))))</f>
        <v>3.5393204499019931E-3</v>
      </c>
    </row>
    <row r="139" spans="15:17" x14ac:dyDescent="0.25">
      <c r="O139" s="47">
        <f ca="1">IF(Q148&lt;&gt;"",NA(),(ROW()-ROW(O41))/100)</f>
        <v>0.98</v>
      </c>
      <c r="P139" s="48">
        <f ca="1">IF(Q148&lt;&gt;"",NA(),IF(Q146="u",Q147+(1/2)*(LN((1-P146)/P146))^-1*(O148-P147)*LN(O139/(1-O139))+((1-2*P146)*(LN((1-P146)/P146)))^-1*(1-2*(Q147-P147)/(O148-P147))*(O148-P147)*(O139-0.5)*LN(O139/(1-O139)),IF(Q146="sl",O147+EXP(LN(Q147-O147)+(1/2)*(LN((1-P146)/P146))^-1*LN((O148-O147)/(P147-O147))*LN(O139/(1-O139))+((1-2*P146)*(LN((1-P146)/P146)))^-1*LN(((O148-O147)*(P147-O147))/(Q147-O147)^2)*(O139-0.5)*LN(O139/(1-O139))),IF(Q146="su",P148-EXP(-(-LN(P148-Q147)-(1/2)*(LN((1-P146)/P146))^-1*LN((P148-O148)/(P148-P147))*LN(O139/(1-O139))-((1-2*P146)*(LN((1-P146)/P146)))^-1*LN(((P148-O148)*(P148-P147))/(P148-Q147)^2)*(O139-0.5)*LN(O139/(1-O139)))),IF(Q146="b",(O147+P148*EXP(LN((Q147-O147)/(P148-Q147))+(1/2)*(LN((1-P146)/P146))^-1*LN(((O148-O147)/(P148-O148))/((P147-O147)/(P148-P147)))*LN(O139/(1-O139))+((1-2*P146)*(LN((1-P146)/P146)))^-1*LN((((O148-O147)/(P148-O148))*((P147-O147)/(P148-P147)))/((Q147-O147)/(P148-Q147))^2)*(O139-0.5)*LN(O139/(1-O139))))/(1+EXP(LN((Q147-O147)/(P148-Q147))+(1/2)*(LN((1-P146)/P146))^-1*LN(((O148-O147)/(P148-O148))/((P147-O147)/(P148-P147)))*LN(O139/(1-O139))+((1-2*P146)*(LN((1-P146)/P146)))^-1*LN((((O148-O147)/(P148-O148))*((P147-O147)/(P148-P147)))/((Q147-O147)/(P148-Q147))^2)*(O139-0.5)*LN(O139/(1-O139)))),NA())))))</f>
        <v>74.955983651925251</v>
      </c>
      <c r="Q139" s="49">
        <f ca="1">IF(Q148&lt;&gt;"",NA(),IF(Q146="u",((1/2)*(LN((1-P146)/P146))^-1*(O148-P147)/(O139*(1-O139))+((1-2*P146)*(LN((1-P146)/P146)))^-1*(1-2*(Q147-P147)/(O148-P147))*(O148-P147)*((O139-0.5)/(O139*(1-O139))+LN(O139/(1-O139))))^(-1),IF(Q146="sl",((1/2)*(LN((1-P146)/P146))^-1*LN((O148-O147)/(P147-O147))/(O139*(1-O139))+((1-2*P146)*(LN((1-P146)/P146)))^-1*LN(((O148-O147)*(P147-O147))/(Q147-O147)^2)*((O139-0.5)/(O139*(1-O139))+LN(O139/(1-O139))))^(-1)*EXP(-(LN(Q147-O147)+(1/2)*(LN((1-P146)/P146))^-1*LN((O148-O147)/(P147-O147))*LN(O139/(1-O139))+((1-2*P146)*(LN((1-P146)/P146)))^-1*LN(((O148-O147)*(P147-O147))/(Q147-O147)^2)*(O139-0.5)*LN(O139/(1-O139)))),IF(Q146="su",(-(1/2)*(LN((1-P146)/P146))^-1*LN((P148-O148)/(P148-P147))/(O139*(1-O139))-((1-2*P146)*(LN((1-P146)/P146)))^-1*LN(((P148-O148)*(P148-P147))/(P148-Q147)^2)*((O139-0.5)/(O139*(1-O139))+LN(O139/(1-O139))))^(-1)*EXP((-LN(P148-Q147)-(1/2)*(LN((1-P146)/P146))^-1*LN((P148-O148)/(P148-P147))*LN(O139/(1-O139))-((1-2*P146)*(LN((1-P146)/P146)))^-1*LN(((P148-O148)*(P148-P147))/(P148-Q147)^2)*(O139-0.5)*LN(O139/(1-O139)))),IF(Q146="b",((1/2)*(LN((1-P146)/P146))^-1*LN(((O148-O147)/(P148-O148))/((P147-O147)/(P148-P147)))/(O139*(1-O139))+((1-2*P146)*(LN((1-P146)/P146)))^-1*LN((((O148-O147)/(P148-O148))*((P147-O147)/(P148-P147)))/((Q147-O147)/(P148-Q147))^2)*((O139-0.5)/(O139*(1-O139))+LN(O139/(1-O139))))^(-1)*(1+EXP(LN((Q147-O147)/(P148-Q147))+(1/2)*(LN((1-P146)/P146))^-1*LN(((O148-O147)/(P148-O148))/((P147-O147)/(P148-P147)))*LN(O139/(1-O139))+((1-2*P146)*(LN((1-P146)/P146)))^-1*LN((((O148-O147)/(P148-O148))*((P147-O147)/(P148-P147)))/((Q147-O147)/(P148-Q147))^2)*(O139-0.5)*LN(O139/(1-O139))))^2/((P148-O147)*EXP(LN((Q147-O147)/(P148-Q147))+(1/2)*(LN((1-P146)/P146))^-1*LN(((O148-O147)/(P148-O148))/((P147-O147)/(P148-P147)))*LN(O139/(1-O139))+((1-2*P146)*(LN((1-P146)/P146)))^-1*LN((((O148-O147)/(P148-O148))*((P147-O147)/(P148-P147)))/((Q147-O147)/(P148-Q147))^2)*(O139-0.5)*LN(O139/(1-O139)))),NA())))))</f>
        <v>2.598024083939787E-3</v>
      </c>
    </row>
    <row r="140" spans="15:17" x14ac:dyDescent="0.25">
      <c r="O140" s="47">
        <f ca="1">IF(Q148&lt;&gt;"",NA(),(ROW()-ROW(O41))/100)</f>
        <v>0.99</v>
      </c>
      <c r="P140" s="48">
        <f ca="1">IF(Q148&lt;&gt;"",NA(),IF(Q146="u",Q147+(1/2)*(LN((1-P146)/P146))^-1*(O148-P147)*LN(O140/(1-O140))+((1-2*P146)*(LN((1-P146)/P146)))^-1*(1-2*(Q147-P147)/(O148-P147))*(O148-P147)*(O140-0.5)*LN(O140/(1-O140)),IF(Q146="sl",O147+EXP(LN(Q147-O147)+(1/2)*(LN((1-P146)/P146))^-1*LN((O148-O147)/(P147-O147))*LN(O140/(1-O140))+((1-2*P146)*(LN((1-P146)/P146)))^-1*LN(((O148-O147)*(P147-O147))/(Q147-O147)^2)*(O140-0.5)*LN(O140/(1-O140))),IF(Q146="su",P148-EXP(-(-LN(P148-Q147)-(1/2)*(LN((1-P146)/P146))^-1*LN((P148-O148)/(P148-P147))*LN(O140/(1-O140))-((1-2*P146)*(LN((1-P146)/P146)))^-1*LN(((P148-O148)*(P148-P147))/(P148-Q147)^2)*(O140-0.5)*LN(O140/(1-O140)))),IF(Q146="b",(O147+P148*EXP(LN((Q147-O147)/(P148-Q147))+(1/2)*(LN((1-P146)/P146))^-1*LN(((O148-O147)/(P148-O148))/((P147-O147)/(P148-P147)))*LN(O140/(1-O140))+((1-2*P146)*(LN((1-P146)/P146)))^-1*LN((((O148-O147)/(P148-O148))*((P147-O147)/(P148-P147)))/((Q147-O147)/(P148-Q147))^2)*(O140-0.5)*LN(O140/(1-O140))))/(1+EXP(LN((Q147-O147)/(P148-Q147))+(1/2)*(LN((1-P146)/P146))^-1*LN(((O148-O147)/(P148-O148))/((P147-O147)/(P148-P147)))*LN(O140/(1-O140))+((1-2*P146)*(LN((1-P146)/P146)))^-1*LN((((O148-O147)/(P148-O148))*((P147-O147)/(P148-P147)))/((Q147-O147)/(P148-Q147))^2)*(O140-0.5)*LN(O140/(1-O140)))),NA())))))</f>
        <v>79.855639744863652</v>
      </c>
      <c r="Q140" s="49">
        <f ca="1">IF(Q148&lt;&gt;"",NA(),IF(Q146="u",((1/2)*(LN((1-P146)/P146))^-1*(O148-P147)/(O140*(1-O140))+((1-2*P146)*(LN((1-P146)/P146)))^-1*(1-2*(Q147-P147)/(O148-P147))*(O148-P147)*((O140-0.5)/(O140*(1-O140))+LN(O140/(1-O140))))^(-1),IF(Q146="sl",((1/2)*(LN((1-P146)/P146))^-1*LN((O148-O147)/(P147-O147))/(O140*(1-O140))+((1-2*P146)*(LN((1-P146)/P146)))^-1*LN(((O148-O147)*(P147-O147))/(Q147-O147)^2)*((O140-0.5)/(O140*(1-O140))+LN(O140/(1-O140))))^(-1)*EXP(-(LN(Q147-O147)+(1/2)*(LN((1-P146)/P146))^-1*LN((O148-O147)/(P147-O147))*LN(O140/(1-O140))+((1-2*P146)*(LN((1-P146)/P146)))^-1*LN(((O148-O147)*(P147-O147))/(Q147-O147)^2)*(O140-0.5)*LN(O140/(1-O140)))),IF(Q146="su",(-(1/2)*(LN((1-P146)/P146))^-1*LN((P148-O148)/(P148-P147))/(O140*(1-O140))-((1-2*P146)*(LN((1-P146)/P146)))^-1*LN(((P148-O148)*(P148-P147))/(P148-Q147)^2)*((O140-0.5)/(O140*(1-O140))+LN(O140/(1-O140))))^(-1)*EXP((-LN(P148-Q147)-(1/2)*(LN((1-P146)/P146))^-1*LN((P148-O148)/(P148-P147))*LN(O140/(1-O140))-((1-2*P146)*(LN((1-P146)/P146)))^-1*LN(((P148-O148)*(P148-P147))/(P148-Q147)^2)*(O140-0.5)*LN(O140/(1-O140)))),IF(Q146="b",((1/2)*(LN((1-P146)/P146))^-1*LN(((O148-O147)/(P148-O148))/((P147-O147)/(P148-P147)))/(O140*(1-O140))+((1-2*P146)*(LN((1-P146)/P146)))^-1*LN((((O148-O147)/(P148-O148))*((P147-O147)/(P148-P147)))/((Q147-O147)/(P148-Q147))^2)*((O140-0.5)/(O140*(1-O140))+LN(O140/(1-O140))))^(-1)*(1+EXP(LN((Q147-O147)/(P148-Q147))+(1/2)*(LN((1-P146)/P146))^-1*LN(((O148-O147)/(P148-O148))/((P147-O147)/(P148-P147)))*LN(O140/(1-O140))+((1-2*P146)*(LN((1-P146)/P146)))^-1*LN((((O148-O147)/(P148-O148))*((P147-O147)/(P148-P147)))/((Q147-O147)/(P148-Q147))^2)*(O140-0.5)*LN(O140/(1-O140))))^2/((P148-O147)*EXP(LN((Q147-O147)/(P148-Q147))+(1/2)*(LN((1-P146)/P146))^-1*LN(((O148-O147)/(P148-O148))/((P147-O147)/(P148-P147)))*LN(O140/(1-O140))+((1-2*P146)*(LN((1-P146)/P146)))^-1*LN((((O148-O147)/(P148-O148))*((P147-O147)/(P148-P147)))/((Q147-O147)/(P148-Q147))^2)*(O140-0.5)*LN(O140/(1-O140)))),NA())))))</f>
        <v>1.5481618719836831E-3</v>
      </c>
    </row>
    <row r="141" spans="15:17" x14ac:dyDescent="0.25">
      <c r="O141" s="47">
        <f ca="1">IF(Q148&lt;&gt;"",NA(),0.994)</f>
        <v>0.99399999999999999</v>
      </c>
      <c r="P141" s="48">
        <f ca="1">IF(Q148&lt;&gt;"",NA(),IF(Q146="u",Q147+(1/2)*(LN((1-P146)/P146))^-1*(O148-P147)*LN(O141/(1-O141))+((1-2*P146)*(LN((1-P146)/P146)))^-1*(1-2*(Q147-P147)/(O148-P147))*(O148-P147)*(O141-0.5)*LN(O141/(1-O141)),IF(Q146="sl",O147+EXP(LN(Q147-O147)+(1/2)*(LN((1-P146)/P146))^-1*LN((O148-O147)/(P147-O147))*LN(O141/(1-O141))+((1-2*P146)*(LN((1-P146)/P146)))^-1*LN(((O148-O147)*(P147-O147))/(Q147-O147)^2)*(O141-0.5)*LN(O141/(1-O141))),IF(Q146="su",P148-EXP(-(-LN(P148-Q147)-(1/2)*(LN((1-P146)/P146))^-1*LN((P148-O148)/(P148-P147))*LN(O141/(1-O141))-((1-2*P146)*(LN((1-P146)/P146)))^-1*LN(((P148-O148)*(P148-P147))/(P148-Q147)^2)*(O141-0.5)*LN(O141/(1-O141)))),IF(Q146="b",(O147+P148*EXP(LN((Q147-O147)/(P148-Q147))+(1/2)*(LN((1-P146)/P146))^-1*LN(((O148-O147)/(P148-O148))/((P147-O147)/(P148-P147)))*LN(O141/(1-O141))+((1-2*P146)*(LN((1-P146)/P146)))^-1*LN((((O148-O147)/(P148-O148))*((P147-O147)/(P148-P147)))/((Q147-O147)/(P148-Q147))^2)*(O141-0.5)*LN(O141/(1-O141))))/(1+EXP(LN((Q147-O147)/(P148-Q147))+(1/2)*(LN((1-P146)/P146))^-1*LN(((O148-O147)/(P148-O148))/((P147-O147)/(P148-P147)))*LN(O141/(1-O141))+((1-2*P146)*(LN((1-P146)/P146)))^-1*LN((((O148-O147)/(P148-O148))*((P147-O147)/(P148-P147)))/((Q147-O147)/(P148-Q147))^2)*(O141-0.5)*LN(O141/(1-O141)))),NA())))))</f>
        <v>82.939374191563573</v>
      </c>
      <c r="Q141" s="49">
        <f ca="1">IF(Q148&lt;&gt;"",NA(),IF(Q146="u",((1/2)*(LN((1-P146)/P146))^-1*(O148-P147)/(O141*(1-O141))+((1-2*P146)*(LN((1-P146)/P146)))^-1*(1-2*(Q147-P147)/(O148-P147))*(O148-P147)*((O141-0.5)/(O141*(1-O141))+LN(O141/(1-O141))))^(-1),IF(Q146="sl",((1/2)*(LN((1-P146)/P146))^-1*LN((O148-O147)/(P147-O147))/(O141*(1-O141))+((1-2*P146)*(LN((1-P146)/P146)))^-1*LN(((O148-O147)*(P147-O147))/(Q147-O147)^2)*((O141-0.5)/(O141*(1-O141))+LN(O141/(1-O141))))^(-1)*EXP(-(LN(Q147-O147)+(1/2)*(LN((1-P146)/P146))^-1*LN((O148-O147)/(P147-O147))*LN(O141/(1-O141))+((1-2*P146)*(LN((1-P146)/P146)))^-1*LN(((O148-O147)*(P147-O147))/(Q147-O147)^2)*(O141-0.5)*LN(O141/(1-O141)))),IF(Q146="su",(-(1/2)*(LN((1-P146)/P146))^-1*LN((P148-O148)/(P148-P147))/(O141*(1-O141))-((1-2*P146)*(LN((1-P146)/P146)))^-1*LN(((P148-O148)*(P148-P147))/(P148-Q147)^2)*((O141-0.5)/(O141*(1-O141))+LN(O141/(1-O141))))^(-1)*EXP((-LN(P148-Q147)-(1/2)*(LN((1-P146)/P146))^-1*LN((P148-O148)/(P148-P147))*LN(O141/(1-O141))-((1-2*P146)*(LN((1-P146)/P146)))^-1*LN(((P148-O148)*(P148-P147))/(P148-Q147)^2)*(O141-0.5)*LN(O141/(1-O141)))),IF(Q146="b",((1/2)*(LN((1-P146)/P146))^-1*LN(((O148-O147)/(P148-O148))/((P147-O147)/(P148-P147)))/(O141*(1-O141))+((1-2*P146)*(LN((1-P146)/P146)))^-1*LN((((O148-O147)/(P148-O148))*((P147-O147)/(P148-P147)))/((Q147-O147)/(P148-Q147))^2)*((O141-0.5)/(O141*(1-O141))+LN(O141/(1-O141))))^(-1)*(1+EXP(LN((Q147-O147)/(P148-Q147))+(1/2)*(LN((1-P146)/P146))^-1*LN(((O148-O147)/(P148-O148))/((P147-O147)/(P148-P147)))*LN(O141/(1-O141))+((1-2*P146)*(LN((1-P146)/P146)))^-1*LN((((O148-O147)/(P148-O148))*((P147-O147)/(P148-P147)))/((Q147-O147)/(P148-Q147))^2)*(O141-0.5)*LN(O141/(1-O141))))^2/((P148-O147)*EXP(LN((Q147-O147)/(P148-Q147))+(1/2)*(LN((1-P146)/P146))^-1*LN(((O148-O147)/(P148-O148))/((P147-O147)/(P148-P147)))*LN(O141/(1-O141))+((1-2*P146)*(LN((1-P146)/P146)))^-1*LN((((O148-O147)/(P148-O148))*((P147-O147)/(P148-P147)))/((Q147-O147)/(P148-Q147))^2)*(O141-0.5)*LN(O141/(1-O141)))),NA())))))</f>
        <v>1.0664895751208048E-3</v>
      </c>
    </row>
    <row r="142" spans="15:17" x14ac:dyDescent="0.25">
      <c r="O142" s="47">
        <f ca="1">IF(Q148&lt;&gt;"",NA(),0.997)</f>
        <v>0.997</v>
      </c>
      <c r="P142" s="48">
        <f ca="1">IF(Q148&lt;&gt;"",NA(),IF(Q146="u",Q147+(1/2)*(LN((1-P146)/P146))^-1*(O148-P147)*LN(O142/(1-O142))+((1-2*P146)*(LN((1-P146)/P146)))^-1*(1-2*(Q147-P147)/(O148-P147))*(O148-P147)*(O142-0.5)*LN(O142/(1-O142)),IF(Q146="sl",O147+EXP(LN(Q147-O147)+(1/2)*(LN((1-P146)/P146))^-1*LN((O148-O147)/(P147-O147))*LN(O142/(1-O142))+((1-2*P146)*(LN((1-P146)/P146)))^-1*LN(((O148-O147)*(P147-O147))/(Q147-O147)^2)*(O142-0.5)*LN(O142/(1-O142))),IF(Q146="su",P148-EXP(-(-LN(P148-Q147)-(1/2)*(LN((1-P146)/P146))^-1*LN((P148-O148)/(P148-P147))*LN(O142/(1-O142))-((1-2*P146)*(LN((1-P146)/P146)))^-1*LN(((P148-O148)*(P148-P147))/(P148-Q147)^2)*(O142-0.5)*LN(O142/(1-O142)))),IF(Q146="b",(O147+P148*EXP(LN((Q147-O147)/(P148-Q147))+(1/2)*(LN((1-P146)/P146))^-1*LN(((O148-O147)/(P148-O148))/((P147-O147)/(P148-P147)))*LN(O142/(1-O142))+((1-2*P146)*(LN((1-P146)/P146)))^-1*LN((((O148-O147)/(P148-O148))*((P147-O147)/(P148-P147)))/((Q147-O147)/(P148-Q147))^2)*(O142-0.5)*LN(O142/(1-O142))))/(1+EXP(LN((Q147-O147)/(P148-Q147))+(1/2)*(LN((1-P146)/P146))^-1*LN(((O148-O147)/(P148-O148))/((P147-O147)/(P148-P147)))*LN(O142/(1-O142))+((1-2*P146)*(LN((1-P146)/P146)))^-1*LN((((O148-O147)/(P148-O148))*((P147-O147)/(P148-P147)))/((Q147-O147)/(P148-Q147))^2)*(O142-0.5)*LN(O142/(1-O142)))),NA())))))</f>
        <v>86.479113372567497</v>
      </c>
      <c r="Q142" s="49">
        <f ca="1">IF(Q148&lt;&gt;"",NA(),IF(Q146="u",((1/2)*(LN((1-P146)/P146))^-1*(O148-P147)/(O142*(1-O142))+((1-2*P146)*(LN((1-P146)/P146)))^-1*(1-2*(Q147-P147)/(O148-P147))*(O148-P147)*((O142-0.5)/(O142*(1-O142))+LN(O142/(1-O142))))^(-1),IF(Q146="sl",((1/2)*(LN((1-P146)/P146))^-1*LN((O148-O147)/(P147-O147))/(O142*(1-O142))+((1-2*P146)*(LN((1-P146)/P146)))^-1*LN(((O148-O147)*(P147-O147))/(Q147-O147)^2)*((O142-0.5)/(O142*(1-O142))+LN(O142/(1-O142))))^(-1)*EXP(-(LN(Q147-O147)+(1/2)*(LN((1-P146)/P146))^-1*LN((O148-O147)/(P147-O147))*LN(O142/(1-O142))+((1-2*P146)*(LN((1-P146)/P146)))^-1*LN(((O148-O147)*(P147-O147))/(Q147-O147)^2)*(O142-0.5)*LN(O142/(1-O142)))),IF(Q146="su",(-(1/2)*(LN((1-P146)/P146))^-1*LN((P148-O148)/(P148-P147))/(O142*(1-O142))-((1-2*P146)*(LN((1-P146)/P146)))^-1*LN(((P148-O148)*(P148-P147))/(P148-Q147)^2)*((O142-0.5)/(O142*(1-O142))+LN(O142/(1-O142))))^(-1)*EXP((-LN(P148-Q147)-(1/2)*(LN((1-P146)/P146))^-1*LN((P148-O148)/(P148-P147))*LN(O142/(1-O142))-((1-2*P146)*(LN((1-P146)/P146)))^-1*LN(((P148-O148)*(P148-P147))/(P148-Q147)^2)*(O142-0.5)*LN(O142/(1-O142)))),IF(Q146="b",((1/2)*(LN((1-P146)/P146))^-1*LN(((O148-O147)/(P148-O148))/((P147-O147)/(P148-P147)))/(O142*(1-O142))+((1-2*P146)*(LN((1-P146)/P146)))^-1*LN((((O148-O147)/(P148-O148))*((P147-O147)/(P148-P147)))/((Q147-O147)/(P148-Q147))^2)*((O142-0.5)/(O142*(1-O142))+LN(O142/(1-O142))))^(-1)*(1+EXP(LN((Q147-O147)/(P148-Q147))+(1/2)*(LN((1-P146)/P146))^-1*LN(((O148-O147)/(P148-O148))/((P147-O147)/(P148-P147)))*LN(O142/(1-O142))+((1-2*P146)*(LN((1-P146)/P146)))^-1*LN((((O148-O147)/(P148-O148))*((P147-O147)/(P148-P147)))/((Q147-O147)/(P148-Q147))^2)*(O142-0.5)*LN(O142/(1-O142))))^2/((P148-O147)*EXP(LN((Q147-O147)/(P148-Q147))+(1/2)*(LN((1-P146)/P146))^-1*LN(((O148-O147)/(P148-O148))/((P147-O147)/(P148-P147)))*LN(O142/(1-O142))+((1-2*P146)*(LN((1-P146)/P146)))^-1*LN((((O148-O147)/(P148-O148))*((P147-O147)/(P148-P147)))/((Q147-O147)/(P148-Q147))^2)*(O142-0.5)*LN(O142/(1-O142)))),NA())))))</f>
        <v>6.5074941185525145E-4</v>
      </c>
    </row>
    <row r="143" spans="15:17" x14ac:dyDescent="0.25">
      <c r="O143" s="47">
        <f ca="1">IF(Q148&lt;&gt;"",NA(),0.999)</f>
        <v>0.999</v>
      </c>
      <c r="P143" s="48">
        <f ca="1">IF(Q148&lt;&gt;"",NA(),IF(Q146="u",Q147+(1/2)*(LN((1-P146)/P146))^-1*(O148-P147)*LN(O143/(1-O143))+((1-2*P146)*(LN((1-P146)/P146)))^-1*(1-2*(Q147-P147)/(O148-P147))*(O148-P147)*(O143-0.5)*LN(O143/(1-O143)),IF(Q146="sl",O147+EXP(LN(Q147-O147)+(1/2)*(LN((1-P146)/P146))^-1*LN((O148-O147)/(P147-O147))*LN(O143/(1-O143))+((1-2*P146)*(LN((1-P146)/P146)))^-1*LN(((O148-O147)*(P147-O147))/(Q147-O147)^2)*(O143-0.5)*LN(O143/(1-O143))),IF(Q146="su",P148-EXP(-(-LN(P148-Q147)-(1/2)*(LN((1-P146)/P146))^-1*LN((P148-O148)/(P148-P147))*LN(O143/(1-O143))-((1-2*P146)*(LN((1-P146)/P146)))^-1*LN(((P148-O148)*(P148-P147))/(P148-Q147)^2)*(O143-0.5)*LN(O143/(1-O143)))),IF(Q146="b",(O147+P148*EXP(LN((Q147-O147)/(P148-Q147))+(1/2)*(LN((1-P146)/P146))^-1*LN(((O148-O147)/(P148-O148))/((P147-O147)/(P148-P147)))*LN(O143/(1-O143))+((1-2*P146)*(LN((1-P146)/P146)))^-1*LN((((O148-O147)/(P148-O148))*((P147-O147)/(P148-P147)))/((Q147-O147)/(P148-Q147))^2)*(O143-0.5)*LN(O143/(1-O143))))/(1+EXP(LN((Q147-O147)/(P148-Q147))+(1/2)*(LN((1-P146)/P146))^-1*LN(((O148-O147)/(P148-O148))/((P147-O147)/(P148-P147)))*LN(O143/(1-O143))+((1-2*P146)*(LN((1-P146)/P146)))^-1*LN((((O148-O147)/(P148-O148))*((P147-O147)/(P148-P147)))/((Q147-O147)/(P148-Q147))^2)*(O143-0.5)*LN(O143/(1-O143)))),NA())))))</f>
        <v>90.781054099174213</v>
      </c>
      <c r="Q143" s="49">
        <f ca="1">IF(Q148&lt;&gt;"",NA(),IF(Q146="u",((1/2)*(LN((1-P146)/P146))^-1*(O148-P147)/(O143*(1-O143))+((1-2*P146)*(LN((1-P146)/P146)))^-1*(1-2*(Q147-P147)/(O148-P147))*(O148-P147)*((O143-0.5)/(O143*(1-O143))+LN(O143/(1-O143))))^(-1),IF(Q146="sl",((1/2)*(LN((1-P146)/P146))^-1*LN((O148-O147)/(P147-O147))/(O143*(1-O143))+((1-2*P146)*(LN((1-P146)/P146)))^-1*LN(((O148-O147)*(P147-O147))/(Q147-O147)^2)*((O143-0.5)/(O143*(1-O143))+LN(O143/(1-O143))))^(-1)*EXP(-(LN(Q147-O147)+(1/2)*(LN((1-P146)/P146))^-1*LN((O148-O147)/(P147-O147))*LN(O143/(1-O143))+((1-2*P146)*(LN((1-P146)/P146)))^-1*LN(((O148-O147)*(P147-O147))/(Q147-O147)^2)*(O143-0.5)*LN(O143/(1-O143)))),IF(Q146="su",(-(1/2)*(LN((1-P146)/P146))^-1*LN((P148-O148)/(P148-P147))/(O143*(1-O143))-((1-2*P146)*(LN((1-P146)/P146)))^-1*LN(((P148-O148)*(P148-P147))/(P148-Q147)^2)*((O143-0.5)/(O143*(1-O143))+LN(O143/(1-O143))))^(-1)*EXP((-LN(P148-Q147)-(1/2)*(LN((1-P146)/P146))^-1*LN((P148-O148)/(P148-P147))*LN(O143/(1-O143))-((1-2*P146)*(LN((1-P146)/P146)))^-1*LN(((P148-O148)*(P148-P147))/(P148-Q147)^2)*(O143-0.5)*LN(O143/(1-O143)))),IF(Q146="b",((1/2)*(LN((1-P146)/P146))^-1*LN(((O148-O147)/(P148-O148))/((P147-O147)/(P148-P147)))/(O143*(1-O143))+((1-2*P146)*(LN((1-P146)/P146)))^-1*LN((((O148-O147)/(P148-O148))*((P147-O147)/(P148-P147)))/((Q147-O147)/(P148-Q147))^2)*((O143-0.5)/(O143*(1-O143))+LN(O143/(1-O143))))^(-1)*(1+EXP(LN((Q147-O147)/(P148-Q147))+(1/2)*(LN((1-P146)/P146))^-1*LN(((O148-O147)/(P148-O148))/((P147-O147)/(P148-P147)))*LN(O143/(1-O143))+((1-2*P146)*(LN((1-P146)/P146)))^-1*LN((((O148-O147)/(P148-O148))*((P147-O147)/(P148-P147)))/((Q147-O147)/(P148-Q147))^2)*(O143-0.5)*LN(O143/(1-O143))))^2/((P148-O147)*EXP(LN((Q147-O147)/(P148-Q147))+(1/2)*(LN((1-P146)/P146))^-1*LN(((O148-O147)/(P148-O148))/((P147-O147)/(P148-P147)))*LN(O143/(1-O143))+((1-2*P146)*(LN((1-P146)/P146)))^-1*LN((((O148-O147)/(P148-O148))*((P147-O147)/(P148-P147)))/((Q147-O147)/(P148-Q147))^2)*(O143-0.5)*LN(O143/(1-O143)))),NA())))))</f>
        <v>3.0505022571460056E-4</v>
      </c>
    </row>
    <row r="144" spans="15:17" x14ac:dyDescent="0.25">
      <c r="O144" s="50">
        <f ca="1">IF(AND(OR(Q146="su",Q146="b"),Q148=""),1,NA())</f>
        <v>1</v>
      </c>
      <c r="P144" s="51">
        <f ca="1">IF(AND(OR(Q146="su",Q146="b"),Q148=""),P148,NA())</f>
        <v>100</v>
      </c>
      <c r="Q144" s="52">
        <f ca="1">IF(AND(OR(Q146="su",Q146="b"),Q148=""),0,NA())</f>
        <v>0</v>
      </c>
    </row>
    <row r="145" spans="15:17" x14ac:dyDescent="0.25">
      <c r="O145" s="56" t="str">
        <f ca="1">OFFSET(B27,$C26,0)</f>
        <v>market share (%)</v>
      </c>
      <c r="P145" s="57">
        <f ca="1">OFFSET(L27,$C26,0)</f>
        <v>34.051852082607404</v>
      </c>
      <c r="Q145" s="58">
        <f ca="1">OFFSET(K27,$C26,0)</f>
        <v>0.25</v>
      </c>
    </row>
    <row r="146" spans="15:17" x14ac:dyDescent="0.25">
      <c r="O146" s="56"/>
      <c r="P146" s="59">
        <f ca="1">OFFSET(E27,$C26,0)</f>
        <v>0.1</v>
      </c>
      <c r="Q146" s="60" t="str">
        <f ca="1">OFFSET(D27,$C26,0)</f>
        <v>b</v>
      </c>
    </row>
    <row r="147" spans="15:17" x14ac:dyDescent="0.25">
      <c r="O147" s="61">
        <f ca="1">OFFSET(F27,$C26,0)</f>
        <v>0</v>
      </c>
      <c r="P147" s="62">
        <f ca="1">OFFSET(G27,$C26,0)</f>
        <v>30</v>
      </c>
      <c r="Q147" s="63">
        <f ca="1">OFFSET(H27,$C26,0)</f>
        <v>40</v>
      </c>
    </row>
    <row r="148" spans="15:17" x14ac:dyDescent="0.25">
      <c r="O148" s="64">
        <f ca="1">OFFSET(I27,$C26,0)</f>
        <v>60</v>
      </c>
      <c r="P148" s="65">
        <f ca="1">OFFSET(J27,$C26,0)</f>
        <v>100</v>
      </c>
      <c r="Q148" s="66" t="str">
        <f ca="1">OFFSET(M27,$C26,0)</f>
        <v/>
      </c>
    </row>
  </sheetData>
  <mergeCells count="1">
    <mergeCell ref="C3:M5"/>
  </mergeCells>
  <conditionalFormatting sqref="M28">
    <cfRule type="expression" dxfId="7" priority="6">
      <formula>M28&lt;&gt;""</formula>
    </cfRule>
  </conditionalFormatting>
  <conditionalFormatting sqref="J28 L28">
    <cfRule type="expression" dxfId="6" priority="7">
      <formula>AND( D28 &lt;&gt; "su", D28 &lt;&gt; "b" )</formula>
    </cfRule>
  </conditionalFormatting>
  <conditionalFormatting sqref="F28">
    <cfRule type="expression" dxfId="5" priority="8">
      <formula>AND( D28 &lt;&gt; "sl", D28 &lt;&gt; "b" )</formula>
    </cfRule>
  </conditionalFormatting>
  <conditionalFormatting sqref="M29">
    <cfRule type="expression" dxfId="4" priority="3">
      <formula>M29&lt;&gt;""</formula>
    </cfRule>
  </conditionalFormatting>
  <conditionalFormatting sqref="J29 L29">
    <cfRule type="expression" dxfId="3" priority="4">
      <formula>AND( D29 &lt;&gt; "su", D29 &lt;&gt; "b" )</formula>
    </cfRule>
  </conditionalFormatting>
  <conditionalFormatting sqref="F29">
    <cfRule type="expression" dxfId="2" priority="5">
      <formula>AND( D29 &lt;&gt; "sl", D29 &lt;&gt; "b" )</formula>
    </cfRule>
  </conditionalFormatting>
  <conditionalFormatting sqref="O38:Q144">
    <cfRule type="expression" dxfId="1" priority="2">
      <formula>ISNUMBER(O38)=FALSE</formula>
    </cfRule>
  </conditionalFormatting>
  <conditionalFormatting sqref="O32:Q36">
    <cfRule type="expression" dxfId="0" priority="1">
      <formula>ISNUMBER(O32)=FALSE</formula>
    </cfRule>
  </conditionalFormatting>
  <dataValidations count="1">
    <dataValidation type="list" allowBlank="1" showInputMessage="1" showErrorMessage="1" sqref="D28:D29 Q146" xr:uid="{3A134A45-FCA4-4BCD-96E8-94E3AC5A0257}">
      <formula1>"u, sl, su, b"</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SPT metalogs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Tom</cp:lastModifiedBy>
  <dcterms:created xsi:type="dcterms:W3CDTF">2020-10-04T03:56:05Z</dcterms:created>
  <dcterms:modified xsi:type="dcterms:W3CDTF">2020-10-04T04:17:08Z</dcterms:modified>
</cp:coreProperties>
</file>